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defaultThemeVersion="124226"/>
  <mc:AlternateContent xmlns:mc="http://schemas.openxmlformats.org/markup-compatibility/2006">
    <mc:Choice Requires="x15">
      <x15ac:absPath xmlns:x15ac="http://schemas.microsoft.com/office/spreadsheetml/2010/11/ac" url="P:\office_of_institutional_research\Administration\Institution\CDS\2019-2020\Documents\Blank Templates\"/>
    </mc:Choice>
  </mc:AlternateContent>
  <xr:revisionPtr revIDLastSave="0" documentId="13_ncr:1_{608EBAF1-99E6-44CC-8477-60165DF13586}" xr6:coauthVersionLast="36" xr6:coauthVersionMax="36" xr10:uidLastSave="{00000000-0000-0000-0000-000000000000}"/>
  <bookViews>
    <workbookView xWindow="0" yWindow="1545" windowWidth="11880" windowHeight="6150" xr2:uid="{00000000-000D-0000-FFFF-FFFF00000000}"/>
  </bookViews>
  <sheets>
    <sheet name="NoPrint" sheetId="13" r:id="rId1"/>
    <sheet name="CDS-Bs" sheetId="2" r:id="rId2"/>
    <sheet name="CDS-Cs" sheetId="3" r:id="rId3"/>
    <sheet name="CDS-Fs" sheetId="6" r:id="rId4"/>
    <sheet name="CDS-Hs" sheetId="8" r:id="rId5"/>
    <sheet name="CDS-Is" sheetId="20" r:id="rId6"/>
    <sheet name="CDS-Ks" sheetId="19" r:id="rId7"/>
  </sheets>
  <calcPr calcId="191029"/>
</workbook>
</file>

<file path=xl/calcChain.xml><?xml version="1.0" encoding="utf-8"?>
<calcChain xmlns="http://schemas.openxmlformats.org/spreadsheetml/2006/main">
  <c r="B6" i="3" l="1"/>
  <c r="B8" i="2" l="1"/>
  <c r="B6" i="2" l="1"/>
  <c r="B4" i="2"/>
  <c r="B25" i="3" l="1"/>
  <c r="D31" i="3"/>
  <c r="E31" i="3"/>
  <c r="C31" i="3"/>
  <c r="B4" i="19" l="1"/>
  <c r="B70" i="8"/>
  <c r="B57" i="8"/>
  <c r="B38" i="8"/>
  <c r="B20" i="8"/>
  <c r="B12" i="8"/>
  <c r="B4" i="8"/>
  <c r="B32" i="6"/>
  <c r="B26" i="6"/>
  <c r="B23" i="6"/>
  <c r="B4" i="6"/>
  <c r="B19" i="3"/>
  <c r="B14" i="3"/>
  <c r="B13" i="3"/>
  <c r="B11" i="3"/>
  <c r="B4" i="3"/>
  <c r="D6" i="19"/>
  <c r="E6" i="19"/>
  <c r="B21" i="20" l="1"/>
  <c r="B11" i="20"/>
  <c r="B4" i="20"/>
  <c r="K9" i="20"/>
  <c r="K8" i="20"/>
  <c r="K7" i="20"/>
  <c r="K6" i="20"/>
  <c r="F50" i="8" l="1"/>
  <c r="E50" i="8"/>
  <c r="F45" i="8"/>
  <c r="E45" i="8"/>
  <c r="F32" i="8"/>
  <c r="E32" i="8"/>
  <c r="F27" i="8"/>
  <c r="E27" i="8"/>
  <c r="E22" i="3"/>
  <c r="E21" i="3"/>
</calcChain>
</file>

<file path=xl/sharedStrings.xml><?xml version="1.0" encoding="utf-8"?>
<sst xmlns="http://schemas.openxmlformats.org/spreadsheetml/2006/main" count="294" uniqueCount="157">
  <si>
    <t>Full-Time</t>
  </si>
  <si>
    <t>Part-Time</t>
  </si>
  <si>
    <t>Total</t>
  </si>
  <si>
    <t>SAT Math</t>
  </si>
  <si>
    <t>Yes</t>
  </si>
  <si>
    <t>No</t>
  </si>
  <si>
    <t>Federal Work-Study</t>
  </si>
  <si>
    <t>Freshman Profile</t>
  </si>
  <si>
    <t>Graduation Rates by Financial Aid Group</t>
  </si>
  <si>
    <t>Bs. ENROLLMENT AND PERSISTENCE</t>
  </si>
  <si>
    <t>Cs. FIRST-TIME, FIRST-YEAR (FRESHMAN) ADMISSION</t>
  </si>
  <si>
    <t>C1s</t>
  </si>
  <si>
    <t>C2s</t>
  </si>
  <si>
    <t>ACT Composite Score</t>
  </si>
  <si>
    <t>C3s</t>
  </si>
  <si>
    <t>Percentage of freshmen from public schools:</t>
  </si>
  <si>
    <t>C4s</t>
  </si>
  <si>
    <t>Admitted</t>
  </si>
  <si>
    <t>Enrolled</t>
  </si>
  <si>
    <t>Yield %</t>
  </si>
  <si>
    <t>No Initiative</t>
  </si>
  <si>
    <t>&lt; $50,000</t>
  </si>
  <si>
    <t>Enter Year of current Fall Semester:</t>
  </si>
  <si>
    <t>Financial Aid Initiatives</t>
  </si>
  <si>
    <t>Average Test Scores</t>
  </si>
  <si>
    <t>Fs. STUDENT LIFE</t>
  </si>
  <si>
    <t>F1s</t>
  </si>
  <si>
    <t>Geographic Diversity</t>
  </si>
  <si>
    <t>Do any of these foreign countries include Canada?</t>
  </si>
  <si>
    <t>F1As</t>
  </si>
  <si>
    <t>F1Bs</t>
  </si>
  <si>
    <t>Unknown</t>
  </si>
  <si>
    <t>Age</t>
  </si>
  <si>
    <t>F2s</t>
  </si>
  <si>
    <t>Student Employment Opportunities</t>
  </si>
  <si>
    <t>F3s</t>
  </si>
  <si>
    <t>F4s</t>
  </si>
  <si>
    <t>Catholic</t>
  </si>
  <si>
    <t>Protestant</t>
  </si>
  <si>
    <t>Religious Preference</t>
  </si>
  <si>
    <t>Jewish</t>
  </si>
  <si>
    <t>Muslim</t>
  </si>
  <si>
    <t>Claim no religious preference</t>
  </si>
  <si>
    <t>All other</t>
  </si>
  <si>
    <t>Hindu</t>
  </si>
  <si>
    <t>Buddhist</t>
  </si>
  <si>
    <t>Mormon</t>
  </si>
  <si>
    <t>How many foreign countries do students come from?</t>
  </si>
  <si>
    <t>Percentage of students who worked on campus:</t>
  </si>
  <si>
    <t>Hs. FINANCIAL AID</t>
  </si>
  <si>
    <t>H1s</t>
  </si>
  <si>
    <t>Number awarded Federal Work-Study aid:</t>
  </si>
  <si>
    <t>Percentage of financial aid recipients awarded Federal Work-Study aid:</t>
  </si>
  <si>
    <t>Average dollars awarded to recipients of Federal Work-Study aid:</t>
  </si>
  <si>
    <t>Total number whose highest degree is a Doctorate</t>
  </si>
  <si>
    <t>Is. INSTRUCTIONAL FACULTY AND CLASS SIZE</t>
  </si>
  <si>
    <t>I1s</t>
  </si>
  <si>
    <t>I2s</t>
  </si>
  <si>
    <t>Number of Faculty</t>
  </si>
  <si>
    <t>Ks. ALUMNI</t>
  </si>
  <si>
    <t>Faculty Compensation</t>
  </si>
  <si>
    <t>Faculty Characteristics</t>
  </si>
  <si>
    <t>Alumni Participation</t>
  </si>
  <si>
    <t>K1s</t>
  </si>
  <si>
    <t>Please enter information on undergraduate alumni giving, as defined below. As noted, exclude students who earned only graduate degrees and undergraduates who didn't graduate from your institution.</t>
  </si>
  <si>
    <t>Number of Record</t>
  </si>
  <si>
    <t>Number Solicited</t>
  </si>
  <si>
    <t>Number of Donors</t>
  </si>
  <si>
    <t>Parental Income</t>
  </si>
  <si>
    <t>H2s</t>
  </si>
  <si>
    <t>What percent of out-of-state students (excluding international/nonresident aliens) come from the following geographic areas within the United States?</t>
  </si>
  <si>
    <t>What percent of students (excluding international/nonresident aliens) come from in-state (PA)?</t>
  </si>
  <si>
    <r>
      <rPr>
        <b/>
        <sz val="10"/>
        <rFont val="Arial"/>
        <family val="2"/>
      </rPr>
      <t>Northeast</t>
    </r>
    <r>
      <rPr>
        <sz val="10"/>
        <rFont val="Arial"/>
        <family val="2"/>
      </rPr>
      <t xml:space="preserve"> (CT, MA, ME, NH, RI, VT)</t>
    </r>
  </si>
  <si>
    <r>
      <rPr>
        <b/>
        <sz val="10"/>
        <rFont val="Arial"/>
        <family val="2"/>
      </rPr>
      <t>Middle Atlantic</t>
    </r>
    <r>
      <rPr>
        <sz val="10"/>
        <rFont val="Arial"/>
        <family val="2"/>
      </rPr>
      <t xml:space="preserve"> (DC, DE, MD, NJ, NY)</t>
    </r>
  </si>
  <si>
    <r>
      <rPr>
        <b/>
        <sz val="10"/>
        <rFont val="Arial"/>
        <family val="2"/>
      </rPr>
      <t>South</t>
    </r>
    <r>
      <rPr>
        <sz val="10"/>
        <rFont val="Arial"/>
        <family val="2"/>
      </rPr>
      <t xml:space="preserve"> (AL, FL, GA, KY, LA, MS, NC, SC, TN, VA)</t>
    </r>
  </si>
  <si>
    <r>
      <rPr>
        <b/>
        <sz val="10"/>
        <rFont val="Arial"/>
        <family val="2"/>
      </rPr>
      <t>Midwest</t>
    </r>
    <r>
      <rPr>
        <sz val="10"/>
        <rFont val="Arial"/>
        <family val="2"/>
      </rPr>
      <t xml:space="preserve"> (IA, IL, IN, KS, MI, MN, MO, NE, ND, OH, SD, WI, WV)</t>
    </r>
  </si>
  <si>
    <r>
      <rPr>
        <b/>
        <sz val="10"/>
        <rFont val="Arial"/>
        <family val="2"/>
      </rPr>
      <t>Southwest</t>
    </r>
    <r>
      <rPr>
        <sz val="10"/>
        <rFont val="Arial"/>
        <family val="2"/>
      </rPr>
      <t xml:space="preserve"> (AR, NM, OK, TX)</t>
    </r>
  </si>
  <si>
    <r>
      <rPr>
        <b/>
        <sz val="10"/>
        <rFont val="Arial"/>
        <family val="2"/>
      </rPr>
      <t>West</t>
    </r>
    <r>
      <rPr>
        <sz val="10"/>
        <rFont val="Arial"/>
        <family val="2"/>
      </rPr>
      <t xml:space="preserve"> (AZ, CA, CO, HI, NV, UT)</t>
    </r>
  </si>
  <si>
    <r>
      <rPr>
        <b/>
        <sz val="10"/>
        <rFont val="Arial"/>
        <family val="2"/>
      </rPr>
      <t>Northwest</t>
    </r>
    <r>
      <rPr>
        <sz val="10"/>
        <rFont val="Arial"/>
        <family val="2"/>
      </rPr>
      <t xml:space="preserve"> (AK, ID, MT, OR, WA, WY)</t>
    </r>
  </si>
  <si>
    <t>Average annual earnings for campus work:</t>
  </si>
  <si>
    <t>Aid by Type</t>
  </si>
  <si>
    <t>Percentage of first-year students receiving some form of financial aid:</t>
  </si>
  <si>
    <t>Percentage of continuing students receiving some form of financial aid:</t>
  </si>
  <si>
    <t>Percentage of first-year students receiving any type of need-based aid:</t>
  </si>
  <si>
    <t>Percentage of continuing students receiving any type of need-based aid:</t>
  </si>
  <si>
    <t>Need-based scholarships and need-based grants</t>
  </si>
  <si>
    <t>Need-based self-help aid (loans and jobs)</t>
  </si>
  <si>
    <t>Non-need-based athletic scholarships</t>
  </si>
  <si>
    <t>Other non-need-based awards and non-need-based scholarships</t>
  </si>
  <si>
    <t>Average</t>
  </si>
  <si>
    <t>Maximum</t>
  </si>
  <si>
    <t>All sources</t>
  </si>
  <si>
    <t>All other sources (includes non-need-based self-help, parent loans, tuition waivers, and need-based athletic scholarships)</t>
  </si>
  <si>
    <t>Aid by Class Year</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</si>
  <si>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</si>
  <si>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</si>
  <si>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Scholarships/Grants</t>
  </si>
  <si>
    <t>Federal</t>
  </si>
  <si>
    <t>State (i.e., all states, not only the state in which your institution is located)</t>
  </si>
  <si>
    <t>Institutional: Endowed scholarships, annual gifts and tuition funded grants, awarded by the college, excluding athletic aid and tuition waivers (which are reported below).</t>
  </si>
  <si>
    <t>Scholarships/grants from external sources (e.g., Kiwanis, National Merit) not awarded by the college</t>
  </si>
  <si>
    <t>Total Scholarships/Grants</t>
  </si>
  <si>
    <t>Self-Help</t>
  </si>
  <si>
    <t>Student loans from all sources (excluding parent loans)</t>
  </si>
  <si>
    <t>State and other (e.g., institutional) work-study/employment (Note: Excludes Federal Work-Study captured above.)</t>
  </si>
  <si>
    <t>Total Self-Help</t>
  </si>
  <si>
    <t>Other</t>
  </si>
  <si>
    <t>Parent Loans</t>
  </si>
  <si>
    <t>Athletic Awards</t>
  </si>
  <si>
    <t>H4s</t>
  </si>
  <si>
    <t>Tuition Waivers</t>
  </si>
  <si>
    <t>H3As</t>
  </si>
  <si>
    <t>H3Bs</t>
  </si>
  <si>
    <t>Percentage of first-year students receiving some form of institutional aid (including athletic scholarships and tuition waivers):</t>
  </si>
  <si>
    <t>Percentage of continuing students receiving some form of institutional aid (including athletic scholarships and tuition waivers):</t>
  </si>
  <si>
    <t>Remember to change year in header for ALL sheets!!!</t>
  </si>
  <si>
    <t>Percentage of first-year students receiving any type of non-need-based aid:</t>
  </si>
  <si>
    <t>Percentage of continuing students receiving any type of non-need-based aid:</t>
  </si>
  <si>
    <t>Total number of instructional faculty (from CDS)</t>
  </si>
  <si>
    <t>Total number who are tenured</t>
  </si>
  <si>
    <t>Terminal Degree</t>
  </si>
  <si>
    <t>Tenured</t>
  </si>
  <si>
    <t>Professor</t>
  </si>
  <si>
    <t>Associate Professor</t>
  </si>
  <si>
    <t>Assistant Professor</t>
  </si>
  <si>
    <t>Instructor</t>
  </si>
  <si>
    <t>Lecturer</t>
  </si>
  <si>
    <t>No Rank</t>
  </si>
  <si>
    <t>C5s</t>
  </si>
  <si>
    <t>First-Generation Students</t>
  </si>
  <si>
    <t>All applicable students</t>
  </si>
  <si>
    <t>Applied</t>
  </si>
  <si>
    <t>Percentage of Cohort</t>
  </si>
  <si>
    <t>Study Abroad Participation</t>
  </si>
  <si>
    <t>B1s</t>
  </si>
  <si>
    <t>This information is now available in Section B of the Common Data Set.</t>
  </si>
  <si>
    <t>SAT Evidence-Based Reading and Writing</t>
  </si>
  <si>
    <t>Total number who are untenured (tenure-track only)</t>
  </si>
  <si>
    <t>Untenured</t>
  </si>
  <si>
    <t>How many states (including DC) do students come from?</t>
  </si>
  <si>
    <t>25th Percentile</t>
  </si>
  <si>
    <t>75th Percentile</t>
  </si>
  <si>
    <t>GPA</t>
  </si>
  <si>
    <t>Please indicate the percent of undergraduates who fit into the following parental income categories. Note that Institutional Methodology was used to determine parental income. If unavailable, Federal Methodology was used.</t>
  </si>
  <si>
    <t>$0-75,000</t>
  </si>
  <si>
    <t>$75,001 - 175,000</t>
  </si>
  <si>
    <t>$175,001 and more</t>
  </si>
  <si>
    <r>
      <rPr>
        <b/>
        <sz val="10"/>
        <rFont val="Arial"/>
        <family val="2"/>
      </rPr>
      <t>Other</t>
    </r>
    <r>
      <rPr>
        <sz val="10"/>
        <rFont val="Arial"/>
        <family val="2"/>
      </rPr>
      <t xml:space="preserve"> (AE, PR, VI)</t>
    </r>
  </si>
  <si>
    <t>SAT Composite</t>
  </si>
  <si>
    <t>Total Contracted Salaries</t>
  </si>
  <si>
    <t>Professor, 9-month</t>
  </si>
  <si>
    <t>Associate professor, 9-month</t>
  </si>
  <si>
    <t>Assistant professor, 9-month</t>
  </si>
  <si>
    <t>Instructor, 9-month</t>
  </si>
  <si>
    <t>Lecturer, 9-month</t>
  </si>
  <si>
    <t>No Rank, 9-month</t>
  </si>
  <si>
    <t>Please report salaries for CDS-defined full-time faculty members. Full-time faculty members with titles of “Visiting Assistant Professors,” “Visiting Associate Professors,” “Visiting Professors,” “Post-Doctoral Faculty” who have instruction as part of their contractual responsibilities, and “Other Regular Faculty” should be reported in the category of “Instructor.” That is, salaries reported in the "Professor," "Associate Professor," and "Assistant Professor" categories reflect tenured and untenured (tenure-track) faculty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</si>
</sst>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4" formatCode="_(&quot;$&quot;* #,##0.00_);_(&quot;$&quot;* \(#,##0.00\);_(&quot;$&quot;* &quot;-&quot;??_);_(@_)"/>
    <numFmt numFmtId="43" formatCode="_(* #,##0.00_);_(* \(#,##0.00\);_(* &quot;-&quot;??_);_(@_)"/>
    <numFmt numFmtId="164" formatCode="&quot;$&quot;#,##0"/>
    <numFmt numFmtId="165" formatCode="&quot;$&quot;#,##0;[Red]&quot;$&quot;#,##0"/>
  </numFmts>
  <fonts count="16" x14ac:knownFonts="1">
    <font>
      <sz val="10"/>
      <name val="Arial"/>
    </font>
    <font>
      <sz val="10"/>
      <name val="Arial"/>
      <family val="2"/>
    </font>
    <font>
      <b/>
      <sz val="14"/>
      <name val="Arial"/>
      <family val="2"/>
    </font>
    <font>
      <b/>
      <sz val="10"/>
      <name val="Arial"/>
      <family val="2"/>
    </font>
    <font>
      <sz val="10"/>
      <name val="Arial"/>
      <family val="2"/>
    </font>
    <font>
      <b/>
      <sz val="12"/>
      <name val="Arial"/>
      <family val="2"/>
    </font>
    <font>
      <sz val="10"/>
      <color indexed="8"/>
      <name val="Arial"/>
      <family val="2"/>
    </font>
    <font>
      <b/>
      <sz val="10"/>
      <color indexed="8"/>
      <name val="Arial"/>
      <family val="2"/>
    </font>
    <font>
      <sz val="9"/>
      <name val="Arial"/>
      <family val="2"/>
    </font>
    <font>
      <b/>
      <i/>
      <sz val="10"/>
      <name val="Arial"/>
      <family val="2"/>
    </font>
    <font>
      <u/>
      <sz val="10"/>
      <color indexed="12"/>
      <name val="Arial"/>
      <family val="2"/>
    </font>
    <font>
      <b/>
      <sz val="10"/>
      <color indexed="8"/>
      <name val="Times New Roman"/>
      <family val="1"/>
    </font>
    <font>
      <sz val="10"/>
      <name val="Arial"/>
      <family val="2"/>
    </font>
    <font>
      <u/>
      <sz val="10"/>
      <color indexed="12"/>
      <name val="Arial"/>
      <family val="2"/>
    </font>
    <font>
      <sz val="8"/>
      <name val="Arial"/>
      <family val="2"/>
    </font>
    <font>
      <b/>
      <sz val="11"/>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2499465926084170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6">
    <xf numFmtId="0" fontId="0" fillId="0" borderId="0"/>
    <xf numFmtId="43" fontId="4" fillId="0" borderId="0" applyFont="0" applyFill="0" applyBorder="0" applyAlignment="0" applyProtection="0"/>
    <xf numFmtId="43" fontId="12"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0" fontId="10"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4" fillId="0" borderId="0"/>
    <xf numFmtId="9" fontId="1"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10" fillId="0" borderId="0" applyNumberFormat="0" applyFill="0" applyBorder="0" applyAlignment="0" applyProtection="0">
      <alignment vertical="top"/>
      <protection locked="0"/>
    </xf>
    <xf numFmtId="9" fontId="4" fillId="0" borderId="0" applyFont="0" applyFill="0" applyBorder="0" applyAlignment="0" applyProtection="0"/>
    <xf numFmtId="0" fontId="1" fillId="0" borderId="0"/>
  </cellStyleXfs>
  <cellXfs count="172">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0" fontId="0" fillId="0" borderId="0" xfId="0" applyAlignment="1"/>
    <xf numFmtId="0" fontId="0" fillId="0" borderId="1" xfId="0" applyBorder="1"/>
    <xf numFmtId="0" fontId="4" fillId="0" borderId="1" xfId="0" applyFont="1" applyBorder="1"/>
    <xf numFmtId="0" fontId="5" fillId="0" borderId="0" xfId="0" applyFont="1"/>
    <xf numFmtId="0" fontId="0" fillId="0" borderId="1" xfId="0" applyBorder="1" applyAlignment="1">
      <alignment horizontal="center"/>
    </xf>
    <xf numFmtId="9" fontId="0" fillId="0" borderId="1" xfId="0" applyNumberFormat="1" applyBorder="1" applyAlignment="1">
      <alignment horizontal="right"/>
    </xf>
    <xf numFmtId="0" fontId="0" fillId="0" borderId="0" xfId="0" applyBorder="1" applyAlignment="1">
      <alignment horizontal="center"/>
    </xf>
    <xf numFmtId="0" fontId="0" fillId="0" borderId="0" xfId="0" applyBorder="1"/>
    <xf numFmtId="0" fontId="0" fillId="0" borderId="0" xfId="0" applyAlignment="1">
      <alignment horizontal="left" indent="1"/>
    </xf>
    <xf numFmtId="0" fontId="3" fillId="2" borderId="1" xfId="0" applyFont="1" applyFill="1" applyBorder="1"/>
    <xf numFmtId="9" fontId="0" fillId="0" borderId="0" xfId="8" applyFont="1" applyBorder="1" applyAlignment="1">
      <alignment horizontal="center"/>
    </xf>
    <xf numFmtId="9" fontId="0" fillId="0" borderId="1" xfId="0" applyNumberFormat="1" applyBorder="1"/>
    <xf numFmtId="0" fontId="0" fillId="0" borderId="1" xfId="0" applyBorder="1" applyAlignment="1">
      <alignment horizontal="right"/>
    </xf>
    <xf numFmtId="1" fontId="0" fillId="0" borderId="1" xfId="0" applyNumberFormat="1" applyBorder="1" applyAlignment="1">
      <alignment horizontal="right"/>
    </xf>
    <xf numFmtId="0" fontId="4" fillId="0" borderId="1" xfId="0" applyFont="1" applyBorder="1" applyAlignment="1">
      <alignment horizontal="center"/>
    </xf>
    <xf numFmtId="164" fontId="0" fillId="0" borderId="1" xfId="0" applyNumberFormat="1" applyBorder="1" applyAlignment="1">
      <alignment horizontal="right"/>
    </xf>
    <xf numFmtId="0" fontId="4" fillId="0" borderId="0" xfId="0" applyFont="1"/>
    <xf numFmtId="0" fontId="11" fillId="0" borderId="0" xfId="0" applyFont="1" applyAlignment="1">
      <alignment wrapText="1"/>
    </xf>
    <xf numFmtId="0" fontId="4" fillId="0" borderId="1" xfId="0" applyFont="1" applyFill="1" applyBorder="1"/>
    <xf numFmtId="0" fontId="0" fillId="0" borderId="0" xfId="0"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top"/>
    </xf>
    <xf numFmtId="0" fontId="0" fillId="0" borderId="0" xfId="0"/>
    <xf numFmtId="0" fontId="3" fillId="0" borderId="0" xfId="0" applyFont="1" applyAlignment="1">
      <alignment horizontal="left" vertical="top"/>
    </xf>
    <xf numFmtId="0" fontId="4" fillId="0" borderId="0" xfId="0" applyFont="1" applyFill="1" applyBorder="1"/>
    <xf numFmtId="2" fontId="0" fillId="0" borderId="0" xfId="0" applyNumberFormat="1" applyBorder="1" applyAlignment="1">
      <alignment horizontal="center"/>
    </xf>
    <xf numFmtId="0" fontId="4" fillId="3" borderId="1" xfId="0" applyFont="1" applyFill="1" applyBorder="1" applyAlignment="1">
      <alignment horizontal="center" wrapText="1"/>
    </xf>
    <xf numFmtId="0" fontId="4" fillId="0" borderId="1" xfId="0" applyFont="1" applyBorder="1" applyAlignment="1">
      <alignment horizontal="center" wrapText="1"/>
    </xf>
    <xf numFmtId="9" fontId="0" fillId="0" borderId="1" xfId="0" applyNumberFormat="1" applyBorder="1" applyAlignment="1">
      <alignment horizontal="center"/>
    </xf>
    <xf numFmtId="0" fontId="3" fillId="0" borderId="0" xfId="0" applyFont="1" applyFill="1" applyBorder="1"/>
    <xf numFmtId="2" fontId="4" fillId="0" borderId="1" xfId="0" applyNumberFormat="1" applyFont="1" applyBorder="1" applyAlignment="1">
      <alignment horizontal="center"/>
    </xf>
    <xf numFmtId="1" fontId="0" fillId="0" borderId="1" xfId="0" applyNumberFormat="1" applyBorder="1" applyAlignment="1">
      <alignment horizontal="center"/>
    </xf>
    <xf numFmtId="0" fontId="4" fillId="0" borderId="0" xfId="0" applyFont="1" applyFill="1" applyBorder="1" applyAlignment="1">
      <alignment horizontal="left"/>
    </xf>
    <xf numFmtId="9" fontId="0" fillId="0" borderId="0" xfId="0" applyNumberFormat="1" applyBorder="1" applyAlignment="1">
      <alignment horizontal="right"/>
    </xf>
    <xf numFmtId="0" fontId="4" fillId="0" borderId="0" xfId="0" applyFont="1" applyBorder="1" applyAlignment="1">
      <alignment horizontal="left"/>
    </xf>
    <xf numFmtId="164" fontId="0" fillId="0" borderId="1" xfId="0" applyNumberFormat="1" applyBorder="1"/>
    <xf numFmtId="9" fontId="4" fillId="0" borderId="1" xfId="0" applyNumberFormat="1" applyFon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3" fontId="0" fillId="0" borderId="1" xfId="9" applyNumberFormat="1" applyFont="1" applyBorder="1" applyAlignment="1">
      <alignment horizontal="center" vertical="center"/>
    </xf>
    <xf numFmtId="0" fontId="0" fillId="0" borderId="0" xfId="0" applyNumberFormat="1" applyBorder="1" applyAlignment="1">
      <alignment horizontal="center"/>
    </xf>
    <xf numFmtId="0" fontId="0" fillId="0" borderId="1" xfId="0" applyBorder="1" applyAlignment="1"/>
    <xf numFmtId="0" fontId="0" fillId="0" borderId="1" xfId="0" applyFill="1" applyBorder="1" applyAlignment="1"/>
    <xf numFmtId="0" fontId="4" fillId="0" borderId="1" xfId="0" applyFont="1" applyBorder="1" applyAlignment="1">
      <alignment horizontal="left" wrapText="1"/>
    </xf>
    <xf numFmtId="0" fontId="4" fillId="0" borderId="1" xfId="0" applyFont="1" applyBorder="1" applyAlignment="1">
      <alignment wrapText="1"/>
    </xf>
    <xf numFmtId="0" fontId="3" fillId="0" borderId="1" xfId="0" applyFont="1" applyBorder="1"/>
    <xf numFmtId="0" fontId="0" fillId="2" borderId="1" xfId="0" applyFill="1" applyBorder="1"/>
    <xf numFmtId="0" fontId="3" fillId="0" borderId="1" xfId="0" applyFont="1" applyBorder="1" applyAlignment="1">
      <alignment horizontal="center" vertical="center" wrapText="1"/>
    </xf>
    <xf numFmtId="5" fontId="0" fillId="0" borderId="1" xfId="0" applyNumberFormat="1" applyBorder="1"/>
    <xf numFmtId="165" fontId="3" fillId="0" borderId="1" xfId="0" applyNumberFormat="1" applyFont="1" applyBorder="1"/>
    <xf numFmtId="165" fontId="0" fillId="0" borderId="1" xfId="0" applyNumberFormat="1" applyBorder="1"/>
    <xf numFmtId="165" fontId="0" fillId="0" borderId="2" xfId="0" applyNumberFormat="1" applyBorder="1"/>
    <xf numFmtId="9" fontId="4" fillId="0" borderId="1" xfId="7" applyNumberFormat="1" applyBorder="1" applyAlignment="1">
      <alignment horizontal="right"/>
    </xf>
    <xf numFmtId="164" fontId="4" fillId="0" borderId="1" xfId="7" applyNumberFormat="1" applyBorder="1" applyAlignment="1">
      <alignment horizontal="center" vertical="center"/>
    </xf>
    <xf numFmtId="0" fontId="1" fillId="0" borderId="0" xfId="15"/>
    <xf numFmtId="0" fontId="3" fillId="0" borderId="0" xfId="15" applyFont="1" applyAlignment="1">
      <alignment vertical="top"/>
    </xf>
    <xf numFmtId="0" fontId="3" fillId="0" borderId="0" xfId="15" applyFont="1"/>
    <xf numFmtId="0" fontId="8" fillId="0" borderId="1" xfId="15" applyFont="1" applyBorder="1" applyAlignment="1">
      <alignment horizontal="center"/>
    </xf>
    <xf numFmtId="0" fontId="1" fillId="0" borderId="1" xfId="15" applyBorder="1" applyAlignment="1">
      <alignment horizontal="right"/>
    </xf>
    <xf numFmtId="0" fontId="1" fillId="0" borderId="1" xfId="15" applyFont="1" applyBorder="1" applyAlignment="1">
      <alignment horizontal="center" wrapText="1"/>
    </xf>
    <xf numFmtId="0" fontId="1" fillId="0" borderId="0" xfId="15" applyFont="1" applyBorder="1" applyAlignment="1">
      <alignment horizontal="center" wrapText="1"/>
    </xf>
    <xf numFmtId="0" fontId="1" fillId="0" borderId="1" xfId="15" applyBorder="1" applyAlignment="1"/>
    <xf numFmtId="0" fontId="1" fillId="0" borderId="1" xfId="15" applyBorder="1"/>
    <xf numFmtId="0" fontId="1" fillId="0" borderId="0" xfId="15" applyBorder="1"/>
    <xf numFmtId="0" fontId="1" fillId="0" borderId="1" xfId="15" applyFont="1" applyBorder="1" applyAlignment="1">
      <alignment horizontal="center" wrapText="1"/>
    </xf>
    <xf numFmtId="3" fontId="1" fillId="0" borderId="1" xfId="15" applyNumberFormat="1" applyBorder="1" applyAlignment="1">
      <alignment horizontal="center" vertical="center" wrapText="1"/>
    </xf>
    <xf numFmtId="3" fontId="1" fillId="0" borderId="1" xfId="15" applyNumberFormat="1" applyBorder="1" applyAlignment="1">
      <alignment horizontal="center" vertical="center"/>
    </xf>
    <xf numFmtId="0" fontId="1" fillId="0" borderId="1" xfId="0" applyFont="1" applyFill="1" applyBorder="1"/>
    <xf numFmtId="2" fontId="1" fillId="0" borderId="1" xfId="0" applyNumberFormat="1" applyFont="1" applyBorder="1" applyAlignment="1">
      <alignment horizontal="center"/>
    </xf>
    <xf numFmtId="0" fontId="1" fillId="0" borderId="1" xfId="0" applyFont="1" applyBorder="1" applyAlignment="1">
      <alignment horizontal="center"/>
    </xf>
    <xf numFmtId="9" fontId="0" fillId="0" borderId="1" xfId="8" applyFont="1" applyBorder="1" applyAlignment="1">
      <alignment horizontal="center"/>
    </xf>
    <xf numFmtId="0" fontId="3" fillId="0" borderId="0" xfId="0" applyFont="1" applyAlignment="1">
      <alignment horizontal="left" vertical="top"/>
    </xf>
    <xf numFmtId="0" fontId="5" fillId="0" borderId="0" xfId="0" applyFont="1" applyAlignment="1">
      <alignment vertical="center" wrapText="1"/>
    </xf>
    <xf numFmtId="9" fontId="0" fillId="0" borderId="1" xfId="8" applyFont="1" applyBorder="1" applyAlignment="1">
      <alignment horizontal="right"/>
    </xf>
    <xf numFmtId="1" fontId="0" fillId="0" borderId="1" xfId="8" applyNumberFormat="1" applyFont="1" applyBorder="1" applyAlignment="1">
      <alignment horizontal="right"/>
    </xf>
    <xf numFmtId="0" fontId="3" fillId="0" borderId="0" xfId="0" applyFont="1" applyAlignment="1">
      <alignment horizontal="left" vertical="top"/>
    </xf>
    <xf numFmtId="0" fontId="0" fillId="0" borderId="0" xfId="0" applyBorder="1" applyAlignment="1">
      <alignment horizontal="left" wrapText="1"/>
    </xf>
    <xf numFmtId="9" fontId="0" fillId="0" borderId="0" xfId="8" applyFont="1" applyBorder="1" applyAlignment="1">
      <alignment horizontal="right"/>
    </xf>
    <xf numFmtId="0" fontId="1" fillId="3" borderId="1" xfId="0" applyFont="1" applyFill="1" applyBorder="1" applyAlignment="1">
      <alignment horizontal="center" wrapText="1"/>
    </xf>
    <xf numFmtId="0" fontId="3" fillId="0" borderId="0" xfId="0" applyFont="1" applyAlignment="1">
      <alignment horizontal="left" vertical="top"/>
    </xf>
    <xf numFmtId="9" fontId="0" fillId="0" borderId="1" xfId="8" applyFont="1" applyBorder="1"/>
    <xf numFmtId="0" fontId="1" fillId="3" borderId="1" xfId="0" applyFont="1" applyFill="1" applyBorder="1" applyAlignment="1">
      <alignment horizontal="center"/>
    </xf>
    <xf numFmtId="2" fontId="0" fillId="0" borderId="1" xfId="0" applyNumberFormat="1" applyBorder="1" applyAlignment="1">
      <alignment horizontal="center"/>
    </xf>
    <xf numFmtId="0" fontId="1" fillId="0" borderId="1" xfId="0" applyFont="1" applyBorder="1"/>
    <xf numFmtId="0" fontId="3" fillId="0" borderId="0" xfId="0" applyFont="1" applyAlignment="1">
      <alignment horizontal="left" vertical="top"/>
    </xf>
    <xf numFmtId="0" fontId="1" fillId="0" borderId="1" xfId="0" applyFont="1" applyBorder="1" applyAlignment="1">
      <alignment wrapText="1"/>
    </xf>
    <xf numFmtId="0" fontId="1" fillId="0" borderId="1" xfId="0" applyFont="1" applyFill="1" applyBorder="1" applyAlignment="1">
      <alignment horizontal="center"/>
    </xf>
    <xf numFmtId="0" fontId="4" fillId="0" borderId="1" xfId="0" applyFont="1" applyFill="1" applyBorder="1" applyAlignment="1">
      <alignment horizontal="center"/>
    </xf>
    <xf numFmtId="0" fontId="2" fillId="2" borderId="0" xfId="0" applyFont="1" applyFill="1" applyAlignment="1">
      <alignment horizontal="center"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1" fillId="0" borderId="1" xfId="0" applyFont="1" applyBorder="1" applyAlignment="1">
      <alignment horizontal="left"/>
    </xf>
    <xf numFmtId="0" fontId="0" fillId="0" borderId="1" xfId="0" applyBorder="1" applyAlignment="1">
      <alignment horizontal="left" wrapText="1"/>
    </xf>
    <xf numFmtId="0" fontId="0" fillId="0" borderId="0" xfId="0" applyAlignment="1">
      <alignment horizontal="center" vertical="center"/>
    </xf>
    <xf numFmtId="0" fontId="1" fillId="0" borderId="0" xfId="0" applyFont="1" applyFill="1" applyAlignment="1">
      <alignment horizontal="left" vertical="top" wrapText="1"/>
    </xf>
    <xf numFmtId="0" fontId="1" fillId="0" borderId="0" xfId="0" applyFont="1" applyAlignment="1">
      <alignment horizontal="left" wrapText="1"/>
    </xf>
    <xf numFmtId="0" fontId="3" fillId="0" borderId="0" xfId="0" applyFont="1" applyAlignment="1">
      <alignment horizontal="left" vertical="top"/>
    </xf>
    <xf numFmtId="0" fontId="4" fillId="0" borderId="0" xfId="0" applyFont="1" applyFill="1" applyBorder="1" applyAlignment="1">
      <alignment wrapText="1"/>
    </xf>
    <xf numFmtId="0" fontId="4" fillId="0" borderId="1" xfId="0" applyFont="1" applyFill="1" applyBorder="1" applyAlignment="1">
      <alignment horizontal="left"/>
    </xf>
    <xf numFmtId="0" fontId="7" fillId="0" borderId="0" xfId="0" applyFont="1" applyAlignment="1">
      <alignment horizontal="left" vertical="top" wrapText="1"/>
    </xf>
    <xf numFmtId="0" fontId="3" fillId="0" borderId="0" xfId="0" applyFont="1" applyAlignment="1">
      <alignment horizontal="left" vertical="top" wrapText="1"/>
    </xf>
    <xf numFmtId="0" fontId="4" fillId="0" borderId="0" xfId="0" applyFont="1" applyFill="1" applyBorder="1" applyAlignment="1">
      <alignment horizontal="left" wrapText="1"/>
    </xf>
    <xf numFmtId="0" fontId="3" fillId="0" borderId="0" xfId="0" applyFont="1" applyAlignment="1">
      <alignment horizontal="left"/>
    </xf>
    <xf numFmtId="0" fontId="4" fillId="0" borderId="1" xfId="0" applyFont="1" applyBorder="1" applyAlignment="1">
      <alignment horizontal="left"/>
    </xf>
    <xf numFmtId="0" fontId="4" fillId="0" borderId="0" xfId="0" applyFont="1" applyBorder="1" applyAlignment="1">
      <alignment horizontal="left" wrapText="1"/>
    </xf>
    <xf numFmtId="0" fontId="4" fillId="0" borderId="0" xfId="0" applyFont="1" applyAlignment="1">
      <alignment horizontal="left" wrapText="1"/>
    </xf>
    <xf numFmtId="0" fontId="5" fillId="0" borderId="0" xfId="0" applyFont="1" applyAlignment="1">
      <alignment horizontal="left"/>
    </xf>
    <xf numFmtId="0" fontId="4" fillId="0" borderId="1" xfId="0" applyFont="1" applyBorder="1" applyAlignment="1">
      <alignment horizontal="left" wrapText="1"/>
    </xf>
    <xf numFmtId="0" fontId="0" fillId="4" borderId="1" xfId="0" applyFill="1" applyBorder="1" applyAlignment="1">
      <alignment horizontal="left"/>
    </xf>
    <xf numFmtId="0" fontId="3" fillId="0" borderId="0" xfId="0" applyFont="1" applyAlignment="1">
      <alignment horizontal="left" wrapText="1"/>
    </xf>
    <xf numFmtId="0" fontId="4" fillId="0" borderId="3" xfId="0" applyFont="1" applyFill="1" applyBorder="1" applyAlignment="1">
      <alignment horizontal="left" wrapText="1"/>
    </xf>
    <xf numFmtId="0" fontId="4" fillId="0" borderId="2" xfId="0" applyFont="1" applyFill="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wrapText="1"/>
    </xf>
    <xf numFmtId="0" fontId="1" fillId="0" borderId="3" xfId="0" applyFont="1" applyBorder="1" applyAlignment="1">
      <alignment horizontal="left"/>
    </xf>
    <xf numFmtId="0" fontId="1" fillId="0" borderId="4" xfId="0" applyFont="1" applyBorder="1" applyAlignment="1">
      <alignment horizontal="left"/>
    </xf>
    <xf numFmtId="0" fontId="1" fillId="0" borderId="2" xfId="0" applyFont="1" applyBorder="1" applyAlignment="1">
      <alignment horizontal="left"/>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2" xfId="0" applyFont="1" applyBorder="1" applyAlignment="1">
      <alignment horizontal="left" vertical="top" wrapText="1"/>
    </xf>
    <xf numFmtId="0" fontId="15" fillId="2" borderId="3" xfId="0" applyFont="1" applyFill="1" applyBorder="1"/>
    <xf numFmtId="0" fontId="15" fillId="2" borderId="4" xfId="0" applyFont="1" applyFill="1" applyBorder="1"/>
    <xf numFmtId="0" fontId="15" fillId="2" borderId="2" xfId="0" applyFont="1" applyFill="1" applyBorder="1"/>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2" xfId="0" applyFill="1" applyBorder="1" applyAlignment="1">
      <alignment horizontal="left" vertical="top" wrapText="1"/>
    </xf>
    <xf numFmtId="0" fontId="0" fillId="2" borderId="3" xfId="0" applyFill="1" applyBorder="1"/>
    <xf numFmtId="0" fontId="0" fillId="2" borderId="4" xfId="0" applyFill="1" applyBorder="1"/>
    <xf numFmtId="0" fontId="0" fillId="2" borderId="2" xfId="0" applyFill="1" applyBorder="1"/>
    <xf numFmtId="0" fontId="0" fillId="0" borderId="0" xfId="0" applyAlignment="1">
      <alignment horizontal="left" wrapText="1"/>
    </xf>
    <xf numFmtId="0" fontId="5" fillId="0" borderId="0" xfId="0" applyFont="1" applyAlignment="1">
      <alignment horizontal="left" vertical="top"/>
    </xf>
    <xf numFmtId="0" fontId="4" fillId="5" borderId="3" xfId="0" applyFont="1" applyFill="1" applyBorder="1" applyAlignment="1">
      <alignment horizontal="center"/>
    </xf>
    <xf numFmtId="0" fontId="4" fillId="5" borderId="2" xfId="0" applyFont="1" applyFill="1" applyBorder="1" applyAlignment="1">
      <alignment horizontal="center"/>
    </xf>
    <xf numFmtId="0" fontId="4" fillId="0" borderId="1" xfId="0" applyFont="1" applyBorder="1"/>
    <xf numFmtId="0" fontId="1" fillId="0" borderId="3" xfId="0" applyFont="1" applyBorder="1" applyAlignment="1">
      <alignment horizontal="left" wrapText="1"/>
    </xf>
    <xf numFmtId="0" fontId="4" fillId="0" borderId="1" xfId="0" applyFont="1" applyBorder="1" applyAlignment="1">
      <alignment wrapText="1"/>
    </xf>
    <xf numFmtId="0" fontId="1" fillId="0" borderId="1" xfId="15" applyFont="1" applyBorder="1" applyAlignment="1">
      <alignment horizontal="left"/>
    </xf>
    <xf numFmtId="0" fontId="1" fillId="0" borderId="1" xfId="15" applyFont="1" applyBorder="1" applyAlignment="1">
      <alignment horizontal="center" vertical="center" wrapText="1"/>
    </xf>
    <xf numFmtId="164" fontId="1" fillId="0" borderId="1" xfId="15" applyNumberFormat="1" applyBorder="1" applyAlignment="1">
      <alignment horizontal="center" vertical="center"/>
    </xf>
    <xf numFmtId="0" fontId="3" fillId="0" borderId="0" xfId="15" applyFont="1" applyAlignment="1">
      <alignment horizontal="left" wrapText="1"/>
    </xf>
    <xf numFmtId="0" fontId="1" fillId="0" borderId="0" xfId="15" applyFont="1" applyFill="1" applyBorder="1" applyAlignment="1">
      <alignment horizontal="left" vertical="top" wrapText="1"/>
    </xf>
    <xf numFmtId="0" fontId="1" fillId="4" borderId="1" xfId="15" applyFill="1" applyBorder="1" applyAlignment="1">
      <alignment horizontal="center"/>
    </xf>
    <xf numFmtId="0" fontId="1" fillId="0" borderId="1" xfId="15" applyFont="1" applyBorder="1" applyAlignment="1">
      <alignment horizontal="center" wrapText="1"/>
    </xf>
    <xf numFmtId="0" fontId="1" fillId="0" borderId="1" xfId="15" applyBorder="1" applyAlignment="1">
      <alignment horizontal="center" wrapText="1"/>
    </xf>
    <xf numFmtId="0" fontId="1" fillId="0" borderId="1" xfId="15" applyFont="1" applyBorder="1" applyAlignment="1">
      <alignment horizontal="left" vertical="top"/>
    </xf>
    <xf numFmtId="0" fontId="3" fillId="0" borderId="0" xfId="15" applyFont="1" applyFill="1" applyAlignment="1">
      <alignment vertical="top" wrapText="1"/>
    </xf>
    <xf numFmtId="0" fontId="1" fillId="0" borderId="0" xfId="15" applyFill="1" applyAlignment="1">
      <alignment vertical="top" wrapText="1"/>
    </xf>
    <xf numFmtId="0" fontId="2" fillId="2" borderId="0" xfId="15" applyFont="1" applyFill="1" applyAlignment="1">
      <alignment horizontal="center" vertical="center"/>
    </xf>
    <xf numFmtId="0" fontId="5" fillId="0" borderId="0" xfId="15" applyFont="1" applyAlignment="1">
      <alignment horizontal="left"/>
    </xf>
    <xf numFmtId="0" fontId="1" fillId="2" borderId="1" xfId="15" applyFill="1" applyBorder="1"/>
    <xf numFmtId="0" fontId="1" fillId="0" borderId="1" xfId="15" applyFont="1" applyFill="1" applyBorder="1" applyAlignment="1">
      <alignment horizontal="center" vertic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2" borderId="3" xfId="0" applyFill="1" applyBorder="1" applyAlignment="1">
      <alignment horizontal="left"/>
    </xf>
    <xf numFmtId="0" fontId="0" fillId="2" borderId="2" xfId="0" applyFill="1" applyBorder="1" applyAlignment="1">
      <alignment horizontal="left"/>
    </xf>
    <xf numFmtId="0" fontId="4"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0" fillId="0" borderId="3" xfId="0" applyFill="1" applyBorder="1" applyAlignment="1">
      <alignment horizontal="left" vertical="center" wrapText="1"/>
    </xf>
    <xf numFmtId="0" fontId="0" fillId="0" borderId="2" xfId="0" applyFill="1" applyBorder="1" applyAlignment="1">
      <alignment horizontal="left" vertical="center" wrapText="1"/>
    </xf>
  </cellXfs>
  <cellStyles count="16">
    <cellStyle name="Comma 2" xfId="1" xr:uid="{00000000-0005-0000-0000-000000000000}"/>
    <cellStyle name="Comma 3" xfId="2" xr:uid="{00000000-0005-0000-0000-000001000000}"/>
    <cellStyle name="Comma 3 2" xfId="11" xr:uid="{00000000-0005-0000-0000-000002000000}"/>
    <cellStyle name="Currency 2" xfId="3" xr:uid="{00000000-0005-0000-0000-000003000000}"/>
    <cellStyle name="Currency 3" xfId="4" xr:uid="{00000000-0005-0000-0000-000004000000}"/>
    <cellStyle name="Currency 3 2" xfId="12" xr:uid="{00000000-0005-0000-0000-000005000000}"/>
    <cellStyle name="Hyperlink 2" xfId="5" xr:uid="{00000000-0005-0000-0000-000006000000}"/>
    <cellStyle name="Hyperlink 3" xfId="6" xr:uid="{00000000-0005-0000-0000-000007000000}"/>
    <cellStyle name="Hyperlink 3 2" xfId="13" xr:uid="{00000000-0005-0000-0000-000008000000}"/>
    <cellStyle name="Normal" xfId="0" builtinId="0"/>
    <cellStyle name="Normal 2" xfId="7" xr:uid="{00000000-0005-0000-0000-00000A000000}"/>
    <cellStyle name="Normal 3" xfId="15" xr:uid="{00000000-0005-0000-0000-00000B000000}"/>
    <cellStyle name="Percent" xfId="8" builtinId="5"/>
    <cellStyle name="Percent 2" xfId="9" xr:uid="{00000000-0005-0000-0000-00000D000000}"/>
    <cellStyle name="Percent 3" xfId="10" xr:uid="{00000000-0005-0000-0000-00000E000000}"/>
    <cellStyle name="Percent 3 2" xfId="14" xr:uid="{00000000-0005-0000-0000-00000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
  <sheetViews>
    <sheetView tabSelected="1" zoomScaleNormal="100" workbookViewId="0">
      <selection activeCell="E1" sqref="E1"/>
    </sheetView>
  </sheetViews>
  <sheetFormatPr defaultRowHeight="12.75" x14ac:dyDescent="0.2"/>
  <sheetData>
    <row r="1" spans="1:5" x14ac:dyDescent="0.2">
      <c r="A1" s="21" t="s">
        <v>22</v>
      </c>
      <c r="E1" s="3">
        <v>2019</v>
      </c>
    </row>
    <row r="3" spans="1:5" x14ac:dyDescent="0.2">
      <c r="A3" t="s">
        <v>115</v>
      </c>
    </row>
  </sheetData>
  <pageMargins left="0.7" right="0.7"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5"/>
  <sheetViews>
    <sheetView showRuler="0" zoomScaleNormal="100" workbookViewId="0">
      <selection sqref="A1:F1"/>
    </sheetView>
  </sheetViews>
  <sheetFormatPr defaultRowHeight="12.75" x14ac:dyDescent="0.2"/>
  <cols>
    <col min="1" max="1" width="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93" t="s">
        <v>9</v>
      </c>
      <c r="B1" s="93"/>
      <c r="C1" s="93"/>
      <c r="D1" s="93"/>
      <c r="E1" s="93"/>
      <c r="F1" s="93"/>
    </row>
    <row r="3" spans="1:6" s="27" customFormat="1" ht="15.75" customHeight="1" x14ac:dyDescent="0.2">
      <c r="A3" s="26"/>
      <c r="B3" s="94" t="s">
        <v>133</v>
      </c>
      <c r="C3" s="94"/>
      <c r="D3" s="77"/>
    </row>
    <row r="4" spans="1:6" s="27" customFormat="1" x14ac:dyDescent="0.2">
      <c r="A4" s="76" t="s">
        <v>134</v>
      </c>
      <c r="B4" s="96" t="str">
        <f>"Number of full-time, degree-seeking students who studied abroad in Fall "&amp;NoPrint!$E$1&amp;":"</f>
        <v>Number of full-time, degree-seeking students who studied abroad in Fall 2019:</v>
      </c>
      <c r="C4" s="96"/>
      <c r="D4" s="96"/>
      <c r="E4" s="96"/>
      <c r="F4" s="79"/>
    </row>
    <row r="5" spans="1:6" s="27" customFormat="1" x14ac:dyDescent="0.2">
      <c r="A5" s="26"/>
    </row>
    <row r="6" spans="1:6" s="27" customFormat="1" ht="26.25" customHeight="1" x14ac:dyDescent="0.2">
      <c r="A6" s="76" t="s">
        <v>134</v>
      </c>
      <c r="B6" s="97" t="str">
        <f>"Percent of full-time, degree-seeking students who participated in semester or full-year study abroad in the "&amp;NoPrint!$E$1-1&amp;"-"&amp;NoPrint!$E$1&amp;" academic year:"</f>
        <v>Percent of full-time, degree-seeking students who participated in semester or full-year study abroad in the 2018-2019 academic year:</v>
      </c>
      <c r="C6" s="97"/>
      <c r="D6" s="97"/>
      <c r="E6" s="97"/>
      <c r="F6" s="78"/>
    </row>
    <row r="7" spans="1:6" s="27" customFormat="1" x14ac:dyDescent="0.2">
      <c r="A7" s="26"/>
    </row>
    <row r="8" spans="1:6" s="27" customFormat="1" ht="26.25" customHeight="1" x14ac:dyDescent="0.2">
      <c r="A8" s="80" t="s">
        <v>134</v>
      </c>
      <c r="B8" s="97" t="str">
        <f>"Percent of students in the "&amp;NoPrint!$E$1&amp;" graduating class who participated in at least one semester or full-year study abroad program:"</f>
        <v>Percent of students in the 2019 graduating class who participated in at least one semester or full-year study abroad program:</v>
      </c>
      <c r="C8" s="97"/>
      <c r="D8" s="97"/>
      <c r="E8" s="97"/>
      <c r="F8" s="78"/>
    </row>
    <row r="9" spans="1:6" s="27" customFormat="1" ht="12.75" customHeight="1" x14ac:dyDescent="0.2">
      <c r="A9" s="80"/>
      <c r="B9" s="81"/>
      <c r="C9" s="81"/>
      <c r="D9" s="81"/>
      <c r="E9" s="81"/>
      <c r="F9" s="82"/>
    </row>
    <row r="10" spans="1:6" ht="15.75" customHeight="1" x14ac:dyDescent="0.2">
      <c r="B10" s="94" t="s">
        <v>8</v>
      </c>
      <c r="C10" s="94"/>
      <c r="D10" s="94"/>
      <c r="E10" s="4"/>
      <c r="F10" s="4"/>
    </row>
    <row r="11" spans="1:6" x14ac:dyDescent="0.2">
      <c r="B11" s="95" t="s">
        <v>135</v>
      </c>
      <c r="C11" s="95"/>
      <c r="D11" s="95"/>
      <c r="E11" s="95"/>
      <c r="F11" s="95"/>
    </row>
    <row r="14" spans="1:6" ht="13.15" customHeight="1" x14ac:dyDescent="0.2"/>
    <row r="15" spans="1:6" ht="13.15" customHeight="1" x14ac:dyDescent="0.2"/>
  </sheetData>
  <mergeCells count="7">
    <mergeCell ref="A1:F1"/>
    <mergeCell ref="B10:D10"/>
    <mergeCell ref="B11:F11"/>
    <mergeCell ref="B3:C3"/>
    <mergeCell ref="B4:E4"/>
    <mergeCell ref="B8:E8"/>
    <mergeCell ref="B6:E6"/>
  </mergeCells>
  <phoneticPr fontId="0" type="noConversion"/>
  <pageMargins left="0.75" right="0.75" top="1" bottom="1" header="0.5" footer="0.5"/>
  <pageSetup fitToHeight="0" orientation="portrait" r:id="rId1"/>
  <headerFooter alignWithMargins="0">
    <oddHeader>&amp;CSupplemental Common Data Set 2019-2020</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1"/>
  <sheetViews>
    <sheetView showRuler="0" zoomScaleNormal="100" workbookViewId="0">
      <selection sqref="A1:F1"/>
    </sheetView>
  </sheetViews>
  <sheetFormatPr defaultRowHeight="12.75" x14ac:dyDescent="0.2"/>
  <cols>
    <col min="1" max="1" width="4.42578125" style="1" customWidth="1"/>
    <col min="2" max="2" width="27" customWidth="1"/>
    <col min="3" max="6" width="14.7109375" customWidth="1"/>
    <col min="7" max="7" width="8.5703125" customWidth="1"/>
    <col min="8" max="8" width="0.7109375" customWidth="1"/>
  </cols>
  <sheetData>
    <row r="1" spans="1:11" ht="18" x14ac:dyDescent="0.2">
      <c r="A1" s="93" t="s">
        <v>10</v>
      </c>
      <c r="B1" s="98"/>
      <c r="C1" s="98"/>
      <c r="D1" s="98"/>
      <c r="E1" s="98"/>
      <c r="F1" s="98"/>
    </row>
    <row r="3" spans="1:11" ht="15.75" x14ac:dyDescent="0.25">
      <c r="B3" s="8" t="s">
        <v>7</v>
      </c>
      <c r="C3" s="15"/>
      <c r="D3" s="13"/>
      <c r="F3" s="11"/>
    </row>
    <row r="4" spans="1:11" ht="51" customHeight="1" x14ac:dyDescent="0.2">
      <c r="B4" s="104" t="str">
        <f>"Provide data for ALL enrolled, degree-seeking, full-time and part-time, first-time, first-year (freshman) students enrolled in Fall "&amp;NoPrint!$E$1&amp;", including students who began studies during summer, international students/nonresident aliens, and students admitted under special arrangements."</f>
        <v>Provide data for ALL enrolled, degree-seeking, full-time and part-time, first-time, first-year (freshman) students enrolled in Fall 2019, including students who began studies during summer, international students/nonresident aliens, and students admitted under special arrangements.</v>
      </c>
      <c r="C4" s="105"/>
      <c r="D4" s="105"/>
      <c r="E4" s="105"/>
      <c r="F4" s="105"/>
    </row>
    <row r="5" spans="1:11" ht="12.75" customHeight="1" x14ac:dyDescent="0.25">
      <c r="B5" s="8"/>
      <c r="C5" s="15"/>
      <c r="D5" s="13"/>
      <c r="F5" s="11"/>
    </row>
    <row r="6" spans="1:11" ht="12.75" customHeight="1" x14ac:dyDescent="0.2">
      <c r="A6" s="84" t="s">
        <v>11</v>
      </c>
      <c r="B6" s="99" t="str">
        <f>"What was the GPA of first-time, first-year Fall "&amp;NoPrint!$E$1&amp;" students at the 25th and 75th percentile?"</f>
        <v>What was the GPA of first-time, first-year Fall 2019 students at the 25th and 75th percentile?</v>
      </c>
      <c r="C6" s="99"/>
      <c r="D6" s="99"/>
      <c r="E6" s="99"/>
      <c r="F6" s="99"/>
      <c r="H6" s="22"/>
      <c r="I6" s="5"/>
      <c r="J6" s="5"/>
      <c r="K6" s="5"/>
    </row>
    <row r="7" spans="1:11" x14ac:dyDescent="0.2">
      <c r="A7" s="84"/>
      <c r="B7" s="14"/>
      <c r="C7" s="86" t="s">
        <v>140</v>
      </c>
      <c r="D7" s="86" t="s">
        <v>141</v>
      </c>
      <c r="E7" s="27"/>
      <c r="F7" s="27"/>
    </row>
    <row r="8" spans="1:11" s="27" customFormat="1" x14ac:dyDescent="0.2">
      <c r="A8" s="84" t="s">
        <v>11</v>
      </c>
      <c r="B8" s="72" t="s">
        <v>142</v>
      </c>
      <c r="C8" s="87"/>
      <c r="D8" s="87"/>
    </row>
    <row r="9" spans="1:11" s="27" customFormat="1" x14ac:dyDescent="0.2">
      <c r="A9" s="84"/>
      <c r="B9" s="29"/>
      <c r="C9" s="30"/>
      <c r="D9" s="30"/>
    </row>
    <row r="10" spans="1:11" x14ac:dyDescent="0.2">
      <c r="A10" s="2" t="s">
        <v>12</v>
      </c>
      <c r="B10" s="34" t="s">
        <v>24</v>
      </c>
      <c r="C10" s="30"/>
      <c r="D10" s="30"/>
    </row>
    <row r="11" spans="1:11" ht="39" customHeight="1" x14ac:dyDescent="0.2">
      <c r="A11" s="2" t="s">
        <v>12</v>
      </c>
      <c r="B11" s="102" t="str">
        <f>"Please enter the average test scores for full- and part-time, first-time, first-year (freshman) students enrolling in the Fall of "&amp;NoPrint!$E$1&amp;", including students who began studies during the summer, international students/nonresident aliens, and students admitted under special arrangements."</f>
        <v>Please enter the average test scores for full- and part-time, first-time, first-year (freshman) students enrolling in the Fall of 2019, including students who began studies during the summer, international students/nonresident aliens, and students admitted under special arrangements.</v>
      </c>
      <c r="C11" s="102"/>
      <c r="D11" s="102"/>
      <c r="E11" s="102"/>
      <c r="F11" s="102"/>
    </row>
    <row r="12" spans="1:11" ht="39" customHeight="1" x14ac:dyDescent="0.2">
      <c r="A12" s="2"/>
      <c r="B12" s="14"/>
      <c r="C12" s="91" t="s">
        <v>148</v>
      </c>
      <c r="D12" s="83" t="s">
        <v>136</v>
      </c>
      <c r="E12" s="31" t="s">
        <v>3</v>
      </c>
      <c r="F12" s="32" t="s">
        <v>13</v>
      </c>
    </row>
    <row r="13" spans="1:11" x14ac:dyDescent="0.2">
      <c r="A13" s="2" t="s">
        <v>12</v>
      </c>
      <c r="B13" s="23" t="str">
        <f>NoPrint!$E$1&amp;" enrolled freshmen"</f>
        <v>2019 enrolled freshmen</v>
      </c>
      <c r="C13" s="92"/>
      <c r="D13" s="9"/>
      <c r="E13" s="9"/>
      <c r="F13" s="9"/>
    </row>
    <row r="14" spans="1:11" x14ac:dyDescent="0.2">
      <c r="A14" s="2" t="s">
        <v>12</v>
      </c>
      <c r="B14" s="23" t="str">
        <f>NoPrint!$E$1-1&amp;" enrolled freshmen"</f>
        <v>2018 enrolled freshmen</v>
      </c>
      <c r="C14" s="92"/>
      <c r="D14" s="9"/>
      <c r="E14" s="9"/>
      <c r="F14" s="9"/>
    </row>
    <row r="15" spans="1:11" x14ac:dyDescent="0.2">
      <c r="A15" s="2"/>
      <c r="B15" s="29"/>
      <c r="C15" s="30"/>
      <c r="D15" s="30"/>
    </row>
    <row r="16" spans="1:11" x14ac:dyDescent="0.2">
      <c r="A16" s="2" t="s">
        <v>14</v>
      </c>
      <c r="B16" s="103" t="s">
        <v>15</v>
      </c>
      <c r="C16" s="103"/>
      <c r="D16" s="10"/>
    </row>
    <row r="17" spans="1:6" x14ac:dyDescent="0.2">
      <c r="A17" s="2"/>
      <c r="B17" s="37"/>
      <c r="C17" s="37"/>
      <c r="D17" s="38"/>
    </row>
    <row r="18" spans="1:6" x14ac:dyDescent="0.2">
      <c r="A18" s="2" t="s">
        <v>16</v>
      </c>
      <c r="B18" s="34" t="s">
        <v>23</v>
      </c>
      <c r="C18" s="30"/>
      <c r="D18" s="30"/>
    </row>
    <row r="19" spans="1:6" ht="25.5" customHeight="1" x14ac:dyDescent="0.2">
      <c r="A19" s="2" t="s">
        <v>16</v>
      </c>
      <c r="B19" s="106" t="str">
        <f>"Please indicate the number of students admitted and enrolled in Fall "&amp;NoPrint!$E$1&amp;" under Lafayette College Financial Aid initiatives."</f>
        <v>Please indicate the number of students admitted and enrolled in Fall 2019 under Lafayette College Financial Aid initiatives.</v>
      </c>
      <c r="C19" s="106"/>
      <c r="D19" s="106"/>
      <c r="E19" s="106"/>
      <c r="F19" s="106"/>
    </row>
    <row r="20" spans="1:6" x14ac:dyDescent="0.2">
      <c r="A20" s="2"/>
      <c r="B20" s="14"/>
      <c r="C20" s="35" t="s">
        <v>17</v>
      </c>
      <c r="D20" s="35" t="s">
        <v>18</v>
      </c>
      <c r="E20" s="19" t="s">
        <v>19</v>
      </c>
    </row>
    <row r="21" spans="1:6" x14ac:dyDescent="0.2">
      <c r="A21" s="2" t="s">
        <v>16</v>
      </c>
      <c r="B21" s="23" t="s">
        <v>20</v>
      </c>
      <c r="C21" s="36"/>
      <c r="D21" s="36"/>
      <c r="E21" s="33" t="e">
        <f>D21/C21</f>
        <v>#DIV/0!</v>
      </c>
    </row>
    <row r="22" spans="1:6" x14ac:dyDescent="0.2">
      <c r="A22" s="2" t="s">
        <v>16</v>
      </c>
      <c r="B22" s="23" t="s">
        <v>21</v>
      </c>
      <c r="C22" s="36"/>
      <c r="D22" s="36"/>
      <c r="E22" s="33" t="e">
        <f t="shared" ref="E22" si="0">D22/C22</f>
        <v>#DIV/0!</v>
      </c>
    </row>
    <row r="23" spans="1:6" x14ac:dyDescent="0.2">
      <c r="A23" s="2"/>
      <c r="B23" s="29"/>
      <c r="C23" s="30"/>
      <c r="D23" s="30"/>
    </row>
    <row r="24" spans="1:6" x14ac:dyDescent="0.2">
      <c r="A24" s="28" t="s">
        <v>128</v>
      </c>
      <c r="B24" s="3" t="s">
        <v>129</v>
      </c>
    </row>
    <row r="25" spans="1:6" ht="12.75" customHeight="1" x14ac:dyDescent="0.2">
      <c r="A25" s="101" t="s">
        <v>128</v>
      </c>
      <c r="B25" s="100" t="str">
        <f>"Provide the number of degree-seeking, first-time, first-year students who applied, were admitted, and enrolled in Fall "&amp;NoPrint!$E$1&amp;" and who were first-generation college students according to the definition used by the Common Application."</f>
        <v>Provide the number of degree-seeking, first-time, first-year students who applied, were admitted, and enrolled in Fall 2019 and who were first-generation college students according to the definition used by the Common Application.</v>
      </c>
      <c r="C25" s="100"/>
      <c r="D25" s="100"/>
      <c r="E25" s="100"/>
      <c r="F25" s="100"/>
    </row>
    <row r="26" spans="1:6" x14ac:dyDescent="0.2">
      <c r="A26" s="101"/>
      <c r="B26" s="100"/>
      <c r="C26" s="100"/>
      <c r="D26" s="100"/>
      <c r="E26" s="100"/>
      <c r="F26" s="100"/>
    </row>
    <row r="27" spans="1:6" x14ac:dyDescent="0.2">
      <c r="A27" s="101"/>
      <c r="B27" s="100"/>
      <c r="C27" s="100"/>
      <c r="D27" s="100"/>
      <c r="E27" s="100"/>
      <c r="F27" s="100"/>
    </row>
    <row r="28" spans="1:6" x14ac:dyDescent="0.2">
      <c r="B28" s="14"/>
      <c r="C28" s="73" t="s">
        <v>131</v>
      </c>
      <c r="D28" s="73" t="s">
        <v>17</v>
      </c>
      <c r="E28" s="74" t="s">
        <v>18</v>
      </c>
    </row>
    <row r="29" spans="1:6" x14ac:dyDescent="0.2">
      <c r="A29" s="28" t="s">
        <v>128</v>
      </c>
      <c r="B29" s="72" t="s">
        <v>130</v>
      </c>
      <c r="C29" s="36"/>
      <c r="D29" s="36"/>
      <c r="E29" s="36"/>
    </row>
    <row r="30" spans="1:6" x14ac:dyDescent="0.2">
      <c r="A30" s="28" t="s">
        <v>128</v>
      </c>
      <c r="B30" s="72" t="s">
        <v>129</v>
      </c>
      <c r="C30" s="36"/>
      <c r="D30" s="36"/>
      <c r="E30" s="36"/>
    </row>
    <row r="31" spans="1:6" x14ac:dyDescent="0.2">
      <c r="A31" s="28" t="s">
        <v>128</v>
      </c>
      <c r="B31" s="72" t="s">
        <v>132</v>
      </c>
      <c r="C31" s="75" t="e">
        <f>C30/C29</f>
        <v>#DIV/0!</v>
      </c>
      <c r="D31" s="75" t="e">
        <f t="shared" ref="D31:E31" si="1">D30/D29</f>
        <v>#DIV/0!</v>
      </c>
      <c r="E31" s="75" t="e">
        <f t="shared" si="1"/>
        <v>#DIV/0!</v>
      </c>
    </row>
  </sheetData>
  <mergeCells count="8">
    <mergeCell ref="A1:F1"/>
    <mergeCell ref="B6:F6"/>
    <mergeCell ref="B25:F27"/>
    <mergeCell ref="A25:A27"/>
    <mergeCell ref="B11:F11"/>
    <mergeCell ref="B16:C16"/>
    <mergeCell ref="B4:F4"/>
    <mergeCell ref="B19:F19"/>
  </mergeCells>
  <phoneticPr fontId="0" type="noConversion"/>
  <pageMargins left="0.75" right="0.75" top="1" bottom="1" header="0.5" footer="0.5"/>
  <pageSetup fitToHeight="0" orientation="portrait" r:id="rId1"/>
  <headerFooter alignWithMargins="0">
    <oddHeader>&amp;CSupplemental 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42"/>
  <sheetViews>
    <sheetView showRuler="0" zoomScaleNormal="100" workbookViewId="0">
      <selection sqref="A1:G1"/>
    </sheetView>
  </sheetViews>
  <sheetFormatPr defaultRowHeight="12.75" x14ac:dyDescent="0.2"/>
  <cols>
    <col min="1" max="1" width="5" style="1" customWidth="1"/>
    <col min="2" max="2" width="27" customWidth="1"/>
    <col min="3" max="3" width="4.7109375" customWidth="1"/>
    <col min="4" max="4" width="12.7109375" customWidth="1"/>
    <col min="5" max="6" width="15.7109375" customWidth="1"/>
    <col min="7" max="7" width="9.140625" customWidth="1"/>
    <col min="8" max="8" width="0.7109375" customWidth="1"/>
  </cols>
  <sheetData>
    <row r="1" spans="1:7" ht="18" x14ac:dyDescent="0.2">
      <c r="A1" s="93" t="s">
        <v>25</v>
      </c>
      <c r="B1" s="93"/>
      <c r="C1" s="93"/>
      <c r="D1" s="93"/>
      <c r="E1" s="93"/>
      <c r="F1" s="93"/>
      <c r="G1" s="93"/>
    </row>
    <row r="2" spans="1:7" ht="12.75" customHeight="1" x14ac:dyDescent="0.2">
      <c r="A2" s="2"/>
    </row>
    <row r="3" spans="1:7" ht="15.75" customHeight="1" x14ac:dyDescent="0.25">
      <c r="A3" s="2"/>
      <c r="B3" s="111" t="s">
        <v>27</v>
      </c>
      <c r="C3" s="111"/>
      <c r="D3" s="111"/>
      <c r="E3" s="111"/>
      <c r="F3" s="111"/>
    </row>
    <row r="4" spans="1:7" ht="12.75" customHeight="1" x14ac:dyDescent="0.2">
      <c r="A4" s="2" t="s">
        <v>26</v>
      </c>
      <c r="B4" s="107" t="str">
        <f>"The following questions refer to all degree-seeking undergraduates enrolled in Fall "&amp;NoPrint!$E$1&amp;"."</f>
        <v>The following questions refer to all degree-seeking undergraduates enrolled in Fall 2019.</v>
      </c>
      <c r="C4" s="107"/>
      <c r="D4" s="107"/>
      <c r="E4" s="107"/>
      <c r="F4" s="107"/>
      <c r="G4" s="107"/>
    </row>
    <row r="5" spans="1:7" ht="12.75" customHeight="1" x14ac:dyDescent="0.2">
      <c r="A5" s="2" t="s">
        <v>29</v>
      </c>
      <c r="B5" s="112" t="s">
        <v>47</v>
      </c>
      <c r="C5" s="112"/>
      <c r="D5" s="112"/>
      <c r="E5" s="17"/>
    </row>
    <row r="6" spans="1:7" ht="12.75" customHeight="1" x14ac:dyDescent="0.2">
      <c r="B6" s="113"/>
      <c r="C6" s="113"/>
      <c r="D6" s="113"/>
      <c r="E6" s="19" t="s">
        <v>4</v>
      </c>
      <c r="F6" s="19" t="s">
        <v>5</v>
      </c>
    </row>
    <row r="7" spans="1:7" ht="12.75" customHeight="1" x14ac:dyDescent="0.2">
      <c r="A7" s="2" t="s">
        <v>29</v>
      </c>
      <c r="B7" s="108" t="s">
        <v>28</v>
      </c>
      <c r="C7" s="108"/>
      <c r="D7" s="108"/>
      <c r="E7" s="19"/>
      <c r="F7" s="9"/>
    </row>
    <row r="8" spans="1:7" ht="12.75" customHeight="1" x14ac:dyDescent="0.2">
      <c r="A8" s="2"/>
    </row>
    <row r="9" spans="1:7" ht="12.75" customHeight="1" x14ac:dyDescent="0.2">
      <c r="A9" s="2" t="s">
        <v>30</v>
      </c>
      <c r="B9" s="120" t="s">
        <v>139</v>
      </c>
      <c r="C9" s="121"/>
      <c r="D9" s="121"/>
      <c r="E9" s="122"/>
      <c r="F9" s="6"/>
    </row>
    <row r="10" spans="1:7" s="27" customFormat="1" ht="25.5" customHeight="1" x14ac:dyDescent="0.2">
      <c r="A10" s="28" t="s">
        <v>30</v>
      </c>
      <c r="B10" s="117" t="s">
        <v>71</v>
      </c>
      <c r="C10" s="118"/>
      <c r="D10" s="118"/>
      <c r="E10" s="119"/>
      <c r="F10" s="85"/>
    </row>
    <row r="11" spans="1:7" ht="25.5" customHeight="1" x14ac:dyDescent="0.2">
      <c r="A11" s="2" t="s">
        <v>30</v>
      </c>
      <c r="B11" s="109" t="s">
        <v>70</v>
      </c>
      <c r="C11" s="109"/>
      <c r="D11" s="109"/>
      <c r="E11" s="109"/>
      <c r="F11" s="109"/>
      <c r="G11" s="109"/>
    </row>
    <row r="12" spans="1:7" ht="25.5" customHeight="1" x14ac:dyDescent="0.2">
      <c r="A12" s="2" t="s">
        <v>30</v>
      </c>
      <c r="B12" s="48" t="s">
        <v>72</v>
      </c>
      <c r="C12" s="10"/>
    </row>
    <row r="13" spans="1:7" ht="25.5" customHeight="1" x14ac:dyDescent="0.2">
      <c r="A13" s="2" t="s">
        <v>30</v>
      </c>
      <c r="B13" s="49" t="s">
        <v>73</v>
      </c>
      <c r="C13" s="10"/>
    </row>
    <row r="14" spans="1:7" ht="25.5" customHeight="1" x14ac:dyDescent="0.2">
      <c r="A14" s="2" t="s">
        <v>30</v>
      </c>
      <c r="B14" s="49" t="s">
        <v>74</v>
      </c>
      <c r="C14" s="10"/>
    </row>
    <row r="15" spans="1:7" ht="39" customHeight="1" x14ac:dyDescent="0.2">
      <c r="A15" s="2" t="s">
        <v>30</v>
      </c>
      <c r="B15" s="49" t="s">
        <v>75</v>
      </c>
      <c r="C15" s="10"/>
    </row>
    <row r="16" spans="1:7" ht="12.75" customHeight="1" x14ac:dyDescent="0.2">
      <c r="A16" s="2" t="s">
        <v>30</v>
      </c>
      <c r="B16" s="7" t="s">
        <v>76</v>
      </c>
      <c r="C16" s="10"/>
    </row>
    <row r="17" spans="1:7" ht="12.75" customHeight="1" x14ac:dyDescent="0.2">
      <c r="A17" s="2" t="s">
        <v>30</v>
      </c>
      <c r="B17" s="7" t="s">
        <v>77</v>
      </c>
      <c r="C17" s="10"/>
    </row>
    <row r="18" spans="1:7" ht="25.5" customHeight="1" x14ac:dyDescent="0.2">
      <c r="A18" s="2" t="s">
        <v>30</v>
      </c>
      <c r="B18" s="49" t="s">
        <v>78</v>
      </c>
      <c r="C18" s="10"/>
    </row>
    <row r="19" spans="1:7" s="27" customFormat="1" ht="12.75" customHeight="1" x14ac:dyDescent="0.2">
      <c r="A19" s="89" t="s">
        <v>30</v>
      </c>
      <c r="B19" s="90" t="s">
        <v>147</v>
      </c>
      <c r="C19" s="10"/>
    </row>
    <row r="20" spans="1:7" ht="12.75" customHeight="1" x14ac:dyDescent="0.2">
      <c r="A20" s="2" t="s">
        <v>30</v>
      </c>
      <c r="B20" s="50" t="s">
        <v>31</v>
      </c>
      <c r="C20" s="10"/>
    </row>
    <row r="21" spans="1:7" ht="12.75" customHeight="1" x14ac:dyDescent="0.2">
      <c r="A21" s="2"/>
    </row>
    <row r="22" spans="1:7" ht="15.75" customHeight="1" x14ac:dyDescent="0.25">
      <c r="A22" s="2"/>
      <c r="B22" s="8" t="s">
        <v>32</v>
      </c>
    </row>
    <row r="23" spans="1:7" ht="39" customHeight="1" x14ac:dyDescent="0.2">
      <c r="A23" s="2" t="s">
        <v>33</v>
      </c>
      <c r="B23" s="115" t="str">
        <f>"Percentage of degree-seeking undergraduates enrolled in Fall "&amp;NoPrint!$E$1&amp;" aged 22 or more:"</f>
        <v>Percentage of degree-seeking undergraduates enrolled in Fall 2019 aged 22 or more:</v>
      </c>
      <c r="C23" s="116"/>
      <c r="D23" s="10"/>
    </row>
    <row r="24" spans="1:7" ht="12.75" customHeight="1" x14ac:dyDescent="0.2">
      <c r="A24" s="2"/>
      <c r="B24" s="37"/>
      <c r="C24" s="37"/>
      <c r="D24" s="38"/>
    </row>
    <row r="25" spans="1:7" ht="15.75" customHeight="1" x14ac:dyDescent="0.25">
      <c r="A25" s="2"/>
      <c r="B25" s="8" t="s">
        <v>34</v>
      </c>
    </row>
    <row r="26" spans="1:7" ht="25.5" customHeight="1" x14ac:dyDescent="0.2">
      <c r="A26" s="2" t="s">
        <v>35</v>
      </c>
      <c r="B26" s="114" t="str">
        <f>"The following questions refer to all full-time, degree-seeking undergraduates enrolled in Fall "&amp;NoPrint!$E$1-1&amp;" who received some earnings for campus work between July 1, "&amp;NoPrint!$E$1-1&amp;" and June 30, "&amp;NoPrint!$E$1&amp;"."</f>
        <v>The following questions refer to all full-time, degree-seeking undergraduates enrolled in Fall 2018 who received some earnings for campus work between July 1, 2018 and June 30, 2019.</v>
      </c>
      <c r="C26" s="114"/>
      <c r="D26" s="114"/>
      <c r="E26" s="114"/>
      <c r="F26" s="114"/>
      <c r="G26" s="114"/>
    </row>
    <row r="27" spans="1:7" ht="12.75" customHeight="1" x14ac:dyDescent="0.2">
      <c r="A27" s="2" t="s">
        <v>35</v>
      </c>
      <c r="B27" s="108" t="s">
        <v>48</v>
      </c>
      <c r="C27" s="108"/>
      <c r="D27" s="108"/>
      <c r="E27" s="16"/>
    </row>
    <row r="28" spans="1:7" ht="12.75" customHeight="1" x14ac:dyDescent="0.2">
      <c r="A28" s="2"/>
      <c r="B28" s="39"/>
      <c r="C28" s="39"/>
      <c r="D28" s="39"/>
      <c r="E28" s="12"/>
    </row>
    <row r="29" spans="1:7" ht="12.75" customHeight="1" x14ac:dyDescent="0.2">
      <c r="A29" s="2" t="s">
        <v>35</v>
      </c>
      <c r="B29" s="108" t="s">
        <v>79</v>
      </c>
      <c r="C29" s="108"/>
      <c r="D29" s="108"/>
      <c r="E29" s="40"/>
    </row>
    <row r="30" spans="1:7" ht="12.75" customHeight="1" x14ac:dyDescent="0.2">
      <c r="A30" s="2"/>
    </row>
    <row r="31" spans="1:7" ht="15.75" customHeight="1" x14ac:dyDescent="0.25">
      <c r="A31" s="2"/>
      <c r="B31" s="8" t="s">
        <v>39</v>
      </c>
    </row>
    <row r="32" spans="1:7" ht="25.5" customHeight="1" x14ac:dyDescent="0.2">
      <c r="A32" s="2" t="s">
        <v>36</v>
      </c>
      <c r="B32" s="110" t="str">
        <f>"What is the estimated religious preference percentage of Fall "&amp;NoPrint!$E$1&amp;" degree-seeking undergraduate students?"</f>
        <v>What is the estimated religious preference percentage of Fall 2019 degree-seeking undergraduate students?</v>
      </c>
      <c r="C32" s="110"/>
      <c r="D32" s="110"/>
      <c r="E32" s="110"/>
      <c r="F32" s="110"/>
      <c r="G32" s="110"/>
    </row>
    <row r="33" spans="1:3" ht="12.75" customHeight="1" x14ac:dyDescent="0.2">
      <c r="A33" s="2" t="s">
        <v>36</v>
      </c>
      <c r="B33" s="7" t="s">
        <v>37</v>
      </c>
      <c r="C33" s="16"/>
    </row>
    <row r="34" spans="1:3" ht="12.75" customHeight="1" x14ac:dyDescent="0.2">
      <c r="A34" s="2" t="s">
        <v>36</v>
      </c>
      <c r="B34" s="7" t="s">
        <v>38</v>
      </c>
      <c r="C34" s="16"/>
    </row>
    <row r="35" spans="1:3" ht="12.75" customHeight="1" x14ac:dyDescent="0.2">
      <c r="A35" s="2" t="s">
        <v>36</v>
      </c>
      <c r="B35" s="7" t="s">
        <v>40</v>
      </c>
      <c r="C35" s="16"/>
    </row>
    <row r="36" spans="1:3" ht="12.75" customHeight="1" x14ac:dyDescent="0.2">
      <c r="A36" s="2" t="s">
        <v>36</v>
      </c>
      <c r="B36" s="7" t="s">
        <v>41</v>
      </c>
      <c r="C36" s="16"/>
    </row>
    <row r="37" spans="1:3" ht="12.75" customHeight="1" x14ac:dyDescent="0.2">
      <c r="A37" s="2" t="s">
        <v>36</v>
      </c>
      <c r="B37" s="7" t="s">
        <v>44</v>
      </c>
      <c r="C37" s="16"/>
    </row>
    <row r="38" spans="1:3" ht="12.75" customHeight="1" x14ac:dyDescent="0.2">
      <c r="A38" s="2" t="s">
        <v>36</v>
      </c>
      <c r="B38" s="7" t="s">
        <v>45</v>
      </c>
      <c r="C38" s="16"/>
    </row>
    <row r="39" spans="1:3" ht="12.75" customHeight="1" x14ac:dyDescent="0.2">
      <c r="A39" s="2" t="s">
        <v>36</v>
      </c>
      <c r="B39" s="7" t="s">
        <v>46</v>
      </c>
      <c r="C39" s="16"/>
    </row>
    <row r="40" spans="1:3" ht="12.75" customHeight="1" x14ac:dyDescent="0.2">
      <c r="A40" s="2" t="s">
        <v>36</v>
      </c>
      <c r="B40" s="7" t="s">
        <v>42</v>
      </c>
      <c r="C40" s="16"/>
    </row>
    <row r="41" spans="1:3" ht="12.75" customHeight="1" x14ac:dyDescent="0.2">
      <c r="A41" s="2" t="s">
        <v>36</v>
      </c>
      <c r="B41" s="88" t="s">
        <v>31</v>
      </c>
      <c r="C41" s="16"/>
    </row>
    <row r="42" spans="1:3" ht="12.75" customHeight="1" x14ac:dyDescent="0.2">
      <c r="A42" s="2" t="s">
        <v>36</v>
      </c>
      <c r="B42" s="7" t="s">
        <v>43</v>
      </c>
      <c r="C42" s="16"/>
    </row>
  </sheetData>
  <mergeCells count="14">
    <mergeCell ref="A1:G1"/>
    <mergeCell ref="B4:G4"/>
    <mergeCell ref="B27:D27"/>
    <mergeCell ref="B11:G11"/>
    <mergeCell ref="B32:G32"/>
    <mergeCell ref="B29:D29"/>
    <mergeCell ref="B3:F3"/>
    <mergeCell ref="B7:D7"/>
    <mergeCell ref="B5:D5"/>
    <mergeCell ref="B6:D6"/>
    <mergeCell ref="B26:G26"/>
    <mergeCell ref="B23:C23"/>
    <mergeCell ref="B10:E10"/>
    <mergeCell ref="B9:E9"/>
  </mergeCells>
  <phoneticPr fontId="0" type="noConversion"/>
  <pageMargins left="0.75" right="0.75" top="1" bottom="1" header="0.5" footer="0.5"/>
  <pageSetup fitToHeight="0" orientation="portrait" r:id="rId1"/>
  <headerFooter alignWithMargins="0">
    <oddHeader>&amp;CSupplemental 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77"/>
  <sheetViews>
    <sheetView showRuler="0" zoomScaleNormal="100" workbookViewId="0">
      <selection sqref="A1:F1"/>
    </sheetView>
  </sheetViews>
  <sheetFormatPr defaultRowHeight="12.75" x14ac:dyDescent="0.2"/>
  <cols>
    <col min="1" max="1" width="5.7109375" style="1" customWidth="1"/>
    <col min="2" max="2" width="21.7109375" customWidth="1"/>
    <col min="3" max="3" width="21.85546875" customWidth="1"/>
    <col min="4" max="6" width="17.7109375" customWidth="1"/>
  </cols>
  <sheetData>
    <row r="1" spans="1:6" ht="18" x14ac:dyDescent="0.2">
      <c r="A1" s="93" t="s">
        <v>49</v>
      </c>
      <c r="B1" s="93"/>
      <c r="C1" s="93"/>
      <c r="D1" s="93"/>
      <c r="E1" s="93"/>
      <c r="F1" s="93"/>
    </row>
    <row r="3" spans="1:6" ht="15.75" x14ac:dyDescent="0.2">
      <c r="B3" s="142" t="s">
        <v>6</v>
      </c>
      <c r="C3" s="142"/>
      <c r="D3" s="142"/>
      <c r="E3" s="142"/>
      <c r="F3" s="142"/>
    </row>
    <row r="4" spans="1:6" ht="12.75" customHeight="1" x14ac:dyDescent="0.2">
      <c r="A4" s="28" t="s">
        <v>50</v>
      </c>
      <c r="B4" s="114" t="str">
        <f>"The following questions refer to all degree-seeking undergraduates enrolled in Fall "&amp;NoPrint!$E$1&amp;"."</f>
        <v>The following questions refer to all degree-seeking undergraduates enrolled in Fall 2019.</v>
      </c>
      <c r="C4" s="114"/>
      <c r="D4" s="114"/>
      <c r="E4" s="114"/>
      <c r="F4" s="114"/>
    </row>
    <row r="5" spans="1:6" s="27" customFormat="1" ht="12.75" customHeight="1" x14ac:dyDescent="0.2">
      <c r="A5" s="28" t="s">
        <v>50</v>
      </c>
      <c r="B5" s="108" t="s">
        <v>51</v>
      </c>
      <c r="C5" s="108"/>
      <c r="D5" s="108"/>
      <c r="E5" s="18"/>
    </row>
    <row r="6" spans="1:6" s="27" customFormat="1" ht="12.75" customHeight="1" x14ac:dyDescent="0.2">
      <c r="A6" s="28"/>
      <c r="B6" s="39"/>
      <c r="C6" s="39"/>
      <c r="D6" s="39"/>
      <c r="E6" s="12"/>
    </row>
    <row r="7" spans="1:6" s="27" customFormat="1" ht="12.75" customHeight="1" x14ac:dyDescent="0.2">
      <c r="A7" s="28" t="s">
        <v>50</v>
      </c>
      <c r="B7" s="108" t="s">
        <v>53</v>
      </c>
      <c r="C7" s="108"/>
      <c r="D7" s="108"/>
      <c r="E7" s="20"/>
    </row>
    <row r="9" spans="1:6" s="27" customFormat="1" ht="12.75" customHeight="1" x14ac:dyDescent="0.2">
      <c r="A9" s="28" t="s">
        <v>50</v>
      </c>
      <c r="B9" s="117" t="s">
        <v>52</v>
      </c>
      <c r="C9" s="118"/>
      <c r="D9" s="119"/>
      <c r="E9" s="10"/>
    </row>
    <row r="10" spans="1:6" s="27" customFormat="1" ht="12.75" customHeight="1" x14ac:dyDescent="0.2">
      <c r="A10" s="28"/>
      <c r="B10" s="25"/>
      <c r="C10" s="24"/>
      <c r="D10" s="24"/>
      <c r="E10" s="24"/>
      <c r="F10" s="24"/>
    </row>
    <row r="11" spans="1:6" ht="15.75" x14ac:dyDescent="0.25">
      <c r="B11" s="111" t="s">
        <v>68</v>
      </c>
      <c r="C11" s="111"/>
      <c r="D11" s="111"/>
      <c r="E11" s="111"/>
      <c r="F11" s="111"/>
    </row>
    <row r="12" spans="1:6" ht="12.75" customHeight="1" x14ac:dyDescent="0.2">
      <c r="A12" s="28" t="s">
        <v>69</v>
      </c>
      <c r="B12" s="114" t="str">
        <f>"The following questions refer to all degree-seeking undergraduates enrolled in Fall "&amp;NoPrint!$E$1&amp;"."</f>
        <v>The following questions refer to all degree-seeking undergraduates enrolled in Fall 2019.</v>
      </c>
      <c r="C12" s="114"/>
      <c r="D12" s="114"/>
      <c r="E12" s="114"/>
      <c r="F12" s="114"/>
    </row>
    <row r="13" spans="1:6" ht="25.5" customHeight="1" x14ac:dyDescent="0.2">
      <c r="A13" s="28" t="s">
        <v>69</v>
      </c>
      <c r="B13" s="100" t="s">
        <v>143</v>
      </c>
      <c r="C13" s="141"/>
      <c r="D13" s="141"/>
      <c r="E13" s="141"/>
      <c r="F13" s="141"/>
    </row>
    <row r="14" spans="1:6" x14ac:dyDescent="0.2">
      <c r="A14" s="28" t="s">
        <v>69</v>
      </c>
      <c r="B14" s="46" t="s">
        <v>144</v>
      </c>
      <c r="C14" s="33"/>
      <c r="D14" s="45"/>
    </row>
    <row r="15" spans="1:6" x14ac:dyDescent="0.2">
      <c r="A15" s="28" t="s">
        <v>69</v>
      </c>
      <c r="B15" s="46" t="s">
        <v>145</v>
      </c>
      <c r="C15" s="33"/>
      <c r="D15" s="45"/>
    </row>
    <row r="16" spans="1:6" x14ac:dyDescent="0.2">
      <c r="A16" s="28" t="s">
        <v>69</v>
      </c>
      <c r="B16" s="47" t="s">
        <v>146</v>
      </c>
      <c r="C16" s="33"/>
    </row>
    <row r="17" spans="1:6" x14ac:dyDescent="0.2">
      <c r="A17" s="28" t="s">
        <v>69</v>
      </c>
      <c r="B17" s="46" t="s">
        <v>31</v>
      </c>
      <c r="C17" s="33"/>
      <c r="D17" s="45"/>
    </row>
    <row r="19" spans="1:6" s="27" customFormat="1" ht="15.75" x14ac:dyDescent="0.25">
      <c r="A19" s="26"/>
      <c r="B19" s="111" t="s">
        <v>93</v>
      </c>
      <c r="C19" s="111"/>
      <c r="D19" s="111"/>
      <c r="E19" s="111"/>
      <c r="F19" s="111"/>
    </row>
    <row r="20" spans="1:6" s="27" customFormat="1" x14ac:dyDescent="0.2">
      <c r="A20" s="28" t="s">
        <v>111</v>
      </c>
      <c r="B20" s="114" t="str">
        <f>"The following questions refer to full-time, first-year, degree-seeking undergraduates enrolled in Fall "&amp;NoPrint!$E$1&amp;"."</f>
        <v>The following questions refer to full-time, first-year, degree-seeking undergraduates enrolled in Fall 2019.</v>
      </c>
      <c r="C20" s="114"/>
      <c r="D20" s="114"/>
      <c r="E20" s="114"/>
      <c r="F20" s="114"/>
    </row>
    <row r="21" spans="1:6" s="27" customFormat="1" ht="46.5" x14ac:dyDescent="0.2">
      <c r="A21" s="28" t="s">
        <v>111</v>
      </c>
      <c r="B21" s="138"/>
      <c r="C21" s="139"/>
      <c r="D21" s="140"/>
      <c r="E21" s="52" t="s">
        <v>94</v>
      </c>
      <c r="F21" s="52" t="s">
        <v>95</v>
      </c>
    </row>
    <row r="22" spans="1:6" s="27" customFormat="1" ht="15" x14ac:dyDescent="0.25">
      <c r="A22" s="28" t="s">
        <v>111</v>
      </c>
      <c r="B22" s="126" t="s">
        <v>96</v>
      </c>
      <c r="C22" s="127"/>
      <c r="D22" s="127"/>
      <c r="E22" s="127"/>
      <c r="F22" s="128"/>
    </row>
    <row r="23" spans="1:6" s="27" customFormat="1" x14ac:dyDescent="0.2">
      <c r="A23" s="28" t="s">
        <v>111</v>
      </c>
      <c r="B23" s="132" t="s">
        <v>97</v>
      </c>
      <c r="C23" s="133"/>
      <c r="D23" s="134"/>
      <c r="E23" s="53"/>
      <c r="F23" s="53"/>
    </row>
    <row r="24" spans="1:6" s="27" customFormat="1" ht="25.5" customHeight="1" x14ac:dyDescent="0.2">
      <c r="A24" s="28" t="s">
        <v>111</v>
      </c>
      <c r="B24" s="132" t="s">
        <v>98</v>
      </c>
      <c r="C24" s="133"/>
      <c r="D24" s="134"/>
      <c r="E24" s="53"/>
      <c r="F24" s="53"/>
    </row>
    <row r="25" spans="1:6" s="27" customFormat="1" ht="38.25" customHeight="1" x14ac:dyDescent="0.2">
      <c r="A25" s="28" t="s">
        <v>111</v>
      </c>
      <c r="B25" s="135" t="s">
        <v>99</v>
      </c>
      <c r="C25" s="136"/>
      <c r="D25" s="137"/>
      <c r="E25" s="53"/>
      <c r="F25" s="53"/>
    </row>
    <row r="26" spans="1:6" s="27" customFormat="1" ht="25.5" customHeight="1" x14ac:dyDescent="0.2">
      <c r="A26" s="28" t="s">
        <v>111</v>
      </c>
      <c r="B26" s="132" t="s">
        <v>100</v>
      </c>
      <c r="C26" s="133"/>
      <c r="D26" s="134"/>
      <c r="E26" s="53"/>
      <c r="F26" s="53"/>
    </row>
    <row r="27" spans="1:6" s="27" customFormat="1" x14ac:dyDescent="0.2">
      <c r="A27" s="28" t="s">
        <v>111</v>
      </c>
      <c r="B27" s="123" t="s">
        <v>101</v>
      </c>
      <c r="C27" s="124"/>
      <c r="D27" s="125"/>
      <c r="E27" s="54">
        <f>SUM(E23:E26)</f>
        <v>0</v>
      </c>
      <c r="F27" s="54">
        <f>SUM(F23:F26)</f>
        <v>0</v>
      </c>
    </row>
    <row r="28" spans="1:6" s="27" customFormat="1" ht="15" x14ac:dyDescent="0.25">
      <c r="A28" s="28" t="s">
        <v>111</v>
      </c>
      <c r="B28" s="126" t="s">
        <v>102</v>
      </c>
      <c r="C28" s="127"/>
      <c r="D28" s="127"/>
      <c r="E28" s="127"/>
      <c r="F28" s="128"/>
    </row>
    <row r="29" spans="1:6" s="27" customFormat="1" x14ac:dyDescent="0.2">
      <c r="A29" s="28" t="s">
        <v>111</v>
      </c>
      <c r="B29" s="132" t="s">
        <v>103</v>
      </c>
      <c r="C29" s="133"/>
      <c r="D29" s="134"/>
      <c r="E29" s="55"/>
      <c r="F29" s="55"/>
    </row>
    <row r="30" spans="1:6" s="27" customFormat="1" x14ac:dyDescent="0.2">
      <c r="A30" s="28" t="s">
        <v>111</v>
      </c>
      <c r="B30" s="132" t="s">
        <v>6</v>
      </c>
      <c r="C30" s="133"/>
      <c r="D30" s="134"/>
      <c r="E30" s="55"/>
      <c r="F30" s="51"/>
    </row>
    <row r="31" spans="1:6" s="27" customFormat="1" ht="25.5" customHeight="1" x14ac:dyDescent="0.2">
      <c r="A31" s="28" t="s">
        <v>111</v>
      </c>
      <c r="B31" s="132" t="s">
        <v>104</v>
      </c>
      <c r="C31" s="133"/>
      <c r="D31" s="134"/>
      <c r="E31" s="55"/>
      <c r="F31" s="56"/>
    </row>
    <row r="32" spans="1:6" s="27" customFormat="1" x14ac:dyDescent="0.2">
      <c r="A32" s="28" t="s">
        <v>111</v>
      </c>
      <c r="B32" s="123" t="s">
        <v>105</v>
      </c>
      <c r="C32" s="124"/>
      <c r="D32" s="125"/>
      <c r="E32" s="54">
        <f>SUM(E29:E31)</f>
        <v>0</v>
      </c>
      <c r="F32" s="54">
        <f>SUM(F29,F31)</f>
        <v>0</v>
      </c>
    </row>
    <row r="33" spans="1:6" s="27" customFormat="1" ht="15" x14ac:dyDescent="0.25">
      <c r="A33" s="28" t="s">
        <v>111</v>
      </c>
      <c r="B33" s="126" t="s">
        <v>106</v>
      </c>
      <c r="C33" s="127"/>
      <c r="D33" s="127"/>
      <c r="E33" s="127"/>
      <c r="F33" s="128"/>
    </row>
    <row r="34" spans="1:6" s="27" customFormat="1" x14ac:dyDescent="0.2">
      <c r="A34" s="28" t="s">
        <v>111</v>
      </c>
      <c r="B34" s="129" t="s">
        <v>107</v>
      </c>
      <c r="C34" s="130"/>
      <c r="D34" s="131"/>
      <c r="E34" s="55"/>
      <c r="F34" s="55"/>
    </row>
    <row r="35" spans="1:6" s="27" customFormat="1" x14ac:dyDescent="0.2">
      <c r="A35" s="28" t="s">
        <v>111</v>
      </c>
      <c r="B35" s="129" t="s">
        <v>110</v>
      </c>
      <c r="C35" s="130"/>
      <c r="D35" s="131"/>
      <c r="E35" s="55"/>
      <c r="F35" s="55"/>
    </row>
    <row r="36" spans="1:6" s="27" customFormat="1" x14ac:dyDescent="0.2">
      <c r="A36" s="28" t="s">
        <v>111</v>
      </c>
      <c r="B36" s="129" t="s">
        <v>108</v>
      </c>
      <c r="C36" s="130"/>
      <c r="D36" s="131"/>
      <c r="E36" s="55"/>
      <c r="F36" s="55"/>
    </row>
    <row r="37" spans="1:6" s="27" customFormat="1" x14ac:dyDescent="0.2">
      <c r="A37" s="26"/>
    </row>
    <row r="38" spans="1:6" s="27" customFormat="1" x14ac:dyDescent="0.2">
      <c r="A38" s="28" t="s">
        <v>112</v>
      </c>
      <c r="B38" s="114" t="str">
        <f>"The following questions refer to all continuing, degree-seeking undergraduates enrolled in Fall "&amp;NoPrint!$E$1&amp;"."</f>
        <v>The following questions refer to all continuing, degree-seeking undergraduates enrolled in Fall 2019.</v>
      </c>
      <c r="C38" s="114"/>
      <c r="D38" s="114"/>
      <c r="E38" s="114"/>
      <c r="F38" s="114"/>
    </row>
    <row r="39" spans="1:6" s="27" customFormat="1" ht="46.5" x14ac:dyDescent="0.2">
      <c r="A39" s="28" t="s">
        <v>112</v>
      </c>
      <c r="B39" s="138"/>
      <c r="C39" s="139"/>
      <c r="D39" s="140"/>
      <c r="E39" s="52" t="s">
        <v>94</v>
      </c>
      <c r="F39" s="52" t="s">
        <v>95</v>
      </c>
    </row>
    <row r="40" spans="1:6" s="27" customFormat="1" ht="15" x14ac:dyDescent="0.25">
      <c r="A40" s="28" t="s">
        <v>112</v>
      </c>
      <c r="B40" s="126" t="s">
        <v>96</v>
      </c>
      <c r="C40" s="127"/>
      <c r="D40" s="127"/>
      <c r="E40" s="127"/>
      <c r="F40" s="128"/>
    </row>
    <row r="41" spans="1:6" s="27" customFormat="1" x14ac:dyDescent="0.2">
      <c r="A41" s="28" t="s">
        <v>112</v>
      </c>
      <c r="B41" s="132" t="s">
        <v>97</v>
      </c>
      <c r="C41" s="133"/>
      <c r="D41" s="134"/>
      <c r="E41" s="53"/>
      <c r="F41" s="53"/>
    </row>
    <row r="42" spans="1:6" s="27" customFormat="1" ht="25.5" customHeight="1" x14ac:dyDescent="0.2">
      <c r="A42" s="28" t="s">
        <v>112</v>
      </c>
      <c r="B42" s="132" t="s">
        <v>98</v>
      </c>
      <c r="C42" s="133"/>
      <c r="D42" s="134"/>
      <c r="E42" s="53"/>
      <c r="F42" s="53"/>
    </row>
    <row r="43" spans="1:6" s="27" customFormat="1" ht="38.25" customHeight="1" x14ac:dyDescent="0.2">
      <c r="A43" s="28" t="s">
        <v>112</v>
      </c>
      <c r="B43" s="135" t="s">
        <v>99</v>
      </c>
      <c r="C43" s="136"/>
      <c r="D43" s="137"/>
      <c r="E43" s="53"/>
      <c r="F43" s="53"/>
    </row>
    <row r="44" spans="1:6" s="27" customFormat="1" ht="25.5" customHeight="1" x14ac:dyDescent="0.2">
      <c r="A44" s="28" t="s">
        <v>112</v>
      </c>
      <c r="B44" s="132" t="s">
        <v>100</v>
      </c>
      <c r="C44" s="133"/>
      <c r="D44" s="134"/>
      <c r="E44" s="53"/>
      <c r="F44" s="53"/>
    </row>
    <row r="45" spans="1:6" s="27" customFormat="1" x14ac:dyDescent="0.2">
      <c r="A45" s="28" t="s">
        <v>112</v>
      </c>
      <c r="B45" s="123" t="s">
        <v>101</v>
      </c>
      <c r="C45" s="124"/>
      <c r="D45" s="125"/>
      <c r="E45" s="54">
        <f>SUM(E41:E44)</f>
        <v>0</v>
      </c>
      <c r="F45" s="54">
        <f>SUM(F41:F44)</f>
        <v>0</v>
      </c>
    </row>
    <row r="46" spans="1:6" s="27" customFormat="1" ht="15" x14ac:dyDescent="0.25">
      <c r="A46" s="28" t="s">
        <v>112</v>
      </c>
      <c r="B46" s="126" t="s">
        <v>102</v>
      </c>
      <c r="C46" s="127"/>
      <c r="D46" s="127"/>
      <c r="E46" s="127"/>
      <c r="F46" s="128"/>
    </row>
    <row r="47" spans="1:6" s="27" customFormat="1" x14ac:dyDescent="0.2">
      <c r="A47" s="28" t="s">
        <v>112</v>
      </c>
      <c r="B47" s="132" t="s">
        <v>103</v>
      </c>
      <c r="C47" s="133"/>
      <c r="D47" s="134"/>
      <c r="E47" s="55"/>
      <c r="F47" s="55"/>
    </row>
    <row r="48" spans="1:6" s="27" customFormat="1" x14ac:dyDescent="0.2">
      <c r="A48" s="28" t="s">
        <v>112</v>
      </c>
      <c r="B48" s="132" t="s">
        <v>6</v>
      </c>
      <c r="C48" s="133"/>
      <c r="D48" s="134"/>
      <c r="E48" s="55"/>
      <c r="F48" s="51"/>
    </row>
    <row r="49" spans="1:6" s="27" customFormat="1" ht="25.5" customHeight="1" x14ac:dyDescent="0.2">
      <c r="A49" s="28" t="s">
        <v>112</v>
      </c>
      <c r="B49" s="132" t="s">
        <v>104</v>
      </c>
      <c r="C49" s="133"/>
      <c r="D49" s="134"/>
      <c r="E49" s="55"/>
      <c r="F49" s="56"/>
    </row>
    <row r="50" spans="1:6" s="27" customFormat="1" x14ac:dyDescent="0.2">
      <c r="A50" s="28" t="s">
        <v>112</v>
      </c>
      <c r="B50" s="123" t="s">
        <v>105</v>
      </c>
      <c r="C50" s="124"/>
      <c r="D50" s="125"/>
      <c r="E50" s="54">
        <f>SUM(E47:E49)</f>
        <v>0</v>
      </c>
      <c r="F50" s="54">
        <f>SUM(F47,F49)</f>
        <v>0</v>
      </c>
    </row>
    <row r="51" spans="1:6" s="27" customFormat="1" ht="15" x14ac:dyDescent="0.25">
      <c r="A51" s="28" t="s">
        <v>112</v>
      </c>
      <c r="B51" s="126" t="s">
        <v>106</v>
      </c>
      <c r="C51" s="127"/>
      <c r="D51" s="127"/>
      <c r="E51" s="127"/>
      <c r="F51" s="128"/>
    </row>
    <row r="52" spans="1:6" s="27" customFormat="1" x14ac:dyDescent="0.2">
      <c r="A52" s="28" t="s">
        <v>112</v>
      </c>
      <c r="B52" s="129" t="s">
        <v>107</v>
      </c>
      <c r="C52" s="130"/>
      <c r="D52" s="131"/>
      <c r="E52" s="55"/>
      <c r="F52" s="55"/>
    </row>
    <row r="53" spans="1:6" s="27" customFormat="1" x14ac:dyDescent="0.2">
      <c r="A53" s="28" t="s">
        <v>112</v>
      </c>
      <c r="B53" s="129" t="s">
        <v>110</v>
      </c>
      <c r="C53" s="130"/>
      <c r="D53" s="131"/>
      <c r="E53" s="55"/>
      <c r="F53" s="55"/>
    </row>
    <row r="54" spans="1:6" s="27" customFormat="1" x14ac:dyDescent="0.2">
      <c r="A54" s="28" t="s">
        <v>112</v>
      </c>
      <c r="B54" s="129" t="s">
        <v>108</v>
      </c>
      <c r="C54" s="130"/>
      <c r="D54" s="131"/>
      <c r="E54" s="55"/>
      <c r="F54" s="55"/>
    </row>
    <row r="55" spans="1:6" s="27" customFormat="1" x14ac:dyDescent="0.2">
      <c r="A55" s="26"/>
    </row>
    <row r="56" spans="1:6" ht="15.75" x14ac:dyDescent="0.25">
      <c r="B56" s="111" t="s">
        <v>80</v>
      </c>
      <c r="C56" s="111"/>
      <c r="D56" s="111"/>
      <c r="E56" s="111"/>
      <c r="F56" s="111"/>
    </row>
    <row r="57" spans="1:6" ht="12.75" customHeight="1" x14ac:dyDescent="0.2">
      <c r="A57" s="28" t="s">
        <v>109</v>
      </c>
      <c r="B57" s="114" t="str">
        <f>"The following questions refer to all full-time degree-seeking undergraduates enrolled in Fall "&amp;NoPrint!$E$1&amp;"."</f>
        <v>The following questions refer to all full-time degree-seeking undergraduates enrolled in Fall 2019.</v>
      </c>
      <c r="C57" s="114"/>
      <c r="D57" s="114"/>
      <c r="E57" s="114"/>
      <c r="F57" s="114"/>
    </row>
    <row r="58" spans="1:6" ht="12.75" customHeight="1" x14ac:dyDescent="0.2">
      <c r="A58" s="28" t="s">
        <v>109</v>
      </c>
      <c r="B58" s="117" t="s">
        <v>81</v>
      </c>
      <c r="C58" s="118"/>
      <c r="D58" s="119"/>
      <c r="E58" s="57"/>
    </row>
    <row r="59" spans="1:6" ht="12.75" customHeight="1" x14ac:dyDescent="0.2">
      <c r="A59" s="28" t="s">
        <v>109</v>
      </c>
      <c r="B59" s="117" t="s">
        <v>82</v>
      </c>
      <c r="C59" s="118"/>
      <c r="D59" s="119"/>
      <c r="E59" s="57"/>
    </row>
    <row r="60" spans="1:6" x14ac:dyDescent="0.2">
      <c r="E60" s="27"/>
    </row>
    <row r="61" spans="1:6" s="27" customFormat="1" ht="25.5" customHeight="1" x14ac:dyDescent="0.2">
      <c r="A61" s="28" t="s">
        <v>109</v>
      </c>
      <c r="B61" s="117" t="s">
        <v>113</v>
      </c>
      <c r="C61" s="118"/>
      <c r="D61" s="119"/>
      <c r="E61" s="57"/>
    </row>
    <row r="62" spans="1:6" s="27" customFormat="1" ht="25.5" customHeight="1" x14ac:dyDescent="0.2">
      <c r="A62" s="28" t="s">
        <v>109</v>
      </c>
      <c r="B62" s="117" t="s">
        <v>114</v>
      </c>
      <c r="C62" s="118"/>
      <c r="D62" s="119"/>
      <c r="E62" s="57"/>
    </row>
    <row r="63" spans="1:6" s="27" customFormat="1" x14ac:dyDescent="0.2">
      <c r="A63" s="26"/>
    </row>
    <row r="64" spans="1:6" ht="12.75" customHeight="1" x14ac:dyDescent="0.2">
      <c r="A64" s="28" t="s">
        <v>109</v>
      </c>
      <c r="B64" s="117" t="s">
        <v>83</v>
      </c>
      <c r="C64" s="118"/>
      <c r="D64" s="119"/>
      <c r="E64" s="57"/>
    </row>
    <row r="65" spans="1:6" ht="12.75" customHeight="1" x14ac:dyDescent="0.2">
      <c r="A65" s="28" t="s">
        <v>109</v>
      </c>
      <c r="B65" s="117" t="s">
        <v>84</v>
      </c>
      <c r="C65" s="118"/>
      <c r="D65" s="119"/>
      <c r="E65" s="57"/>
    </row>
    <row r="67" spans="1:6" s="27" customFormat="1" ht="25.5" customHeight="1" x14ac:dyDescent="0.2">
      <c r="A67" s="28" t="s">
        <v>109</v>
      </c>
      <c r="B67" s="146" t="s">
        <v>116</v>
      </c>
      <c r="C67" s="118"/>
      <c r="D67" s="119"/>
      <c r="E67" s="57"/>
    </row>
    <row r="68" spans="1:6" s="27" customFormat="1" ht="25.5" customHeight="1" x14ac:dyDescent="0.2">
      <c r="A68" s="28" t="s">
        <v>109</v>
      </c>
      <c r="B68" s="146" t="s">
        <v>117</v>
      </c>
      <c r="C68" s="118"/>
      <c r="D68" s="119"/>
      <c r="E68" s="57"/>
    </row>
    <row r="69" spans="1:6" s="27" customFormat="1" x14ac:dyDescent="0.2">
      <c r="A69" s="26"/>
    </row>
    <row r="70" spans="1:6" s="27" customFormat="1" ht="25.5" customHeight="1" x14ac:dyDescent="0.2">
      <c r="A70" s="28" t="s">
        <v>109</v>
      </c>
      <c r="B70" s="114" t="str">
        <f>"The following questions regarding sources of financial aid refer full-time, first-year, degree-seeking undergraduates enrolled in Fall "&amp;NoPrint!$E$1&amp;"."</f>
        <v>The following questions regarding sources of financial aid refer full-time, first-year, degree-seeking undergraduates enrolled in Fall 2019.</v>
      </c>
      <c r="C70" s="114"/>
      <c r="D70" s="114"/>
      <c r="E70" s="114"/>
      <c r="F70" s="114"/>
    </row>
    <row r="71" spans="1:6" x14ac:dyDescent="0.2">
      <c r="B71" s="143"/>
      <c r="C71" s="144"/>
      <c r="D71" s="19" t="s">
        <v>89</v>
      </c>
      <c r="E71" s="19" t="s">
        <v>90</v>
      </c>
      <c r="F71" s="27"/>
    </row>
    <row r="72" spans="1:6" x14ac:dyDescent="0.2">
      <c r="A72" s="28" t="s">
        <v>109</v>
      </c>
      <c r="B72" s="145" t="s">
        <v>91</v>
      </c>
      <c r="C72" s="145"/>
      <c r="D72" s="58"/>
      <c r="E72" s="58"/>
    </row>
    <row r="73" spans="1:6" x14ac:dyDescent="0.2">
      <c r="A73" s="28" t="s">
        <v>109</v>
      </c>
      <c r="B73" s="145" t="s">
        <v>85</v>
      </c>
      <c r="C73" s="145"/>
      <c r="D73" s="58"/>
      <c r="E73" s="58"/>
    </row>
    <row r="74" spans="1:6" x14ac:dyDescent="0.2">
      <c r="A74" s="28" t="s">
        <v>109</v>
      </c>
      <c r="B74" s="145" t="s">
        <v>86</v>
      </c>
      <c r="C74" s="145"/>
      <c r="D74" s="58"/>
      <c r="E74" s="58"/>
    </row>
    <row r="75" spans="1:6" x14ac:dyDescent="0.2">
      <c r="A75" s="28" t="s">
        <v>109</v>
      </c>
      <c r="B75" s="145" t="s">
        <v>87</v>
      </c>
      <c r="C75" s="145"/>
      <c r="D75" s="58"/>
      <c r="E75" s="58"/>
    </row>
    <row r="76" spans="1:6" ht="25.5" customHeight="1" x14ac:dyDescent="0.2">
      <c r="A76" s="28" t="s">
        <v>109</v>
      </c>
      <c r="B76" s="147" t="s">
        <v>88</v>
      </c>
      <c r="C76" s="147"/>
      <c r="D76" s="58"/>
      <c r="E76" s="58"/>
    </row>
    <row r="77" spans="1:6" ht="38.25" customHeight="1" x14ac:dyDescent="0.2">
      <c r="A77" s="28" t="s">
        <v>109</v>
      </c>
      <c r="B77" s="147" t="s">
        <v>92</v>
      </c>
      <c r="C77" s="147"/>
      <c r="D77" s="58"/>
      <c r="E77" s="58"/>
    </row>
  </sheetData>
  <mergeCells count="62">
    <mergeCell ref="B73:C73"/>
    <mergeCell ref="B74:C74"/>
    <mergeCell ref="B75:C75"/>
    <mergeCell ref="B76:C76"/>
    <mergeCell ref="B77:C77"/>
    <mergeCell ref="B65:D65"/>
    <mergeCell ref="B70:F70"/>
    <mergeCell ref="B71:C71"/>
    <mergeCell ref="B72:C72"/>
    <mergeCell ref="B56:F56"/>
    <mergeCell ref="B57:F57"/>
    <mergeCell ref="B58:D58"/>
    <mergeCell ref="B59:D59"/>
    <mergeCell ref="B64:D64"/>
    <mergeCell ref="B61:D61"/>
    <mergeCell ref="B62:D62"/>
    <mergeCell ref="B67:D67"/>
    <mergeCell ref="B68:D68"/>
    <mergeCell ref="B13:F13"/>
    <mergeCell ref="B11:F11"/>
    <mergeCell ref="B12:F12"/>
    <mergeCell ref="A1:F1"/>
    <mergeCell ref="B5:D5"/>
    <mergeCell ref="B9:D9"/>
    <mergeCell ref="B7:D7"/>
    <mergeCell ref="B3:F3"/>
    <mergeCell ref="B4:F4"/>
    <mergeCell ref="B19:F19"/>
    <mergeCell ref="B20:F20"/>
    <mergeCell ref="B21:D21"/>
    <mergeCell ref="B22:F22"/>
    <mergeCell ref="B23:D23"/>
    <mergeCell ref="B24:D24"/>
    <mergeCell ref="B25:D25"/>
    <mergeCell ref="B26:D26"/>
    <mergeCell ref="B27:D27"/>
    <mergeCell ref="B28:F28"/>
    <mergeCell ref="B29:D29"/>
    <mergeCell ref="B30:D30"/>
    <mergeCell ref="B31:D31"/>
    <mergeCell ref="B32:D32"/>
    <mergeCell ref="B33:F33"/>
    <mergeCell ref="B34:D34"/>
    <mergeCell ref="B35:D35"/>
    <mergeCell ref="B36:D36"/>
    <mergeCell ref="B38:F38"/>
    <mergeCell ref="B39:D39"/>
    <mergeCell ref="B40:F40"/>
    <mergeCell ref="B41:D41"/>
    <mergeCell ref="B42:D42"/>
    <mergeCell ref="B43:D43"/>
    <mergeCell ref="B44:D44"/>
    <mergeCell ref="B45:D45"/>
    <mergeCell ref="B46:F46"/>
    <mergeCell ref="B47:D47"/>
    <mergeCell ref="B48:D48"/>
    <mergeCell ref="B49:D49"/>
    <mergeCell ref="B50:D50"/>
    <mergeCell ref="B51:F51"/>
    <mergeCell ref="B52:D52"/>
    <mergeCell ref="B53:D53"/>
    <mergeCell ref="B54:D54"/>
  </mergeCells>
  <phoneticPr fontId="0" type="noConversion"/>
  <pageMargins left="0.75" right="0.75" top="1" bottom="1" header="0.5" footer="0.5"/>
  <pageSetup scale="86" fitToHeight="0" orientation="portrait" r:id="rId1"/>
  <headerFooter alignWithMargins="0">
    <oddHeader>&amp;CSupplemental 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29"/>
  <sheetViews>
    <sheetView showRuler="0" zoomScaleNormal="100" workbookViewId="0">
      <selection sqref="A1:K1"/>
    </sheetView>
  </sheetViews>
  <sheetFormatPr defaultColWidth="9.140625" defaultRowHeight="12.75" x14ac:dyDescent="0.2"/>
  <cols>
    <col min="1" max="2" width="3.85546875" style="59" customWidth="1"/>
    <col min="3" max="3" width="12.7109375" style="59" customWidth="1"/>
    <col min="4" max="6" width="9" style="59" customWidth="1"/>
    <col min="7" max="7" width="9.28515625" style="59" customWidth="1"/>
    <col min="8" max="11" width="9" style="59" customWidth="1"/>
    <col min="12" max="16384" width="9.140625" style="59"/>
  </cols>
  <sheetData>
    <row r="1" spans="1:11" ht="18" x14ac:dyDescent="0.2">
      <c r="A1" s="159" t="s">
        <v>55</v>
      </c>
      <c r="B1" s="159"/>
      <c r="C1" s="159"/>
      <c r="D1" s="159"/>
      <c r="E1" s="159"/>
      <c r="F1" s="159"/>
      <c r="G1" s="159"/>
      <c r="H1" s="159"/>
      <c r="I1" s="159"/>
      <c r="J1" s="159"/>
      <c r="K1" s="159"/>
    </row>
    <row r="3" spans="1:11" ht="15.75" x14ac:dyDescent="0.25">
      <c r="B3" s="160" t="s">
        <v>61</v>
      </c>
      <c r="C3" s="160"/>
      <c r="D3" s="160"/>
      <c r="E3" s="160"/>
      <c r="F3" s="160"/>
      <c r="G3" s="160"/>
      <c r="H3" s="160"/>
      <c r="I3" s="160"/>
      <c r="J3" s="160"/>
      <c r="K3" s="160"/>
    </row>
    <row r="4" spans="1:11" ht="25.5" customHeight="1" x14ac:dyDescent="0.2">
      <c r="A4" s="60" t="s">
        <v>56</v>
      </c>
      <c r="B4" s="157" t="str">
        <f>"Please use the CDS/AAUP full-time and part-time faculty definitons to report on Fall "&amp;NoPrint!$E$1&amp;" faculty below."</f>
        <v>Please use the CDS/AAUP full-time and part-time faculty definitons to report on Fall 2019 faculty below.</v>
      </c>
      <c r="C4" s="158"/>
      <c r="D4" s="158"/>
      <c r="E4" s="158"/>
      <c r="F4" s="158"/>
      <c r="G4" s="158"/>
      <c r="H4" s="158"/>
      <c r="I4" s="158"/>
      <c r="J4" s="158"/>
      <c r="K4" s="158"/>
    </row>
    <row r="5" spans="1:11" x14ac:dyDescent="0.2">
      <c r="A5" s="61"/>
      <c r="B5" s="161"/>
      <c r="C5" s="161"/>
      <c r="D5" s="161"/>
      <c r="E5" s="161"/>
      <c r="F5" s="161"/>
      <c r="G5" s="161"/>
      <c r="H5" s="161"/>
      <c r="I5" s="62" t="s">
        <v>0</v>
      </c>
      <c r="J5" s="62" t="s">
        <v>1</v>
      </c>
      <c r="K5" s="62" t="s">
        <v>2</v>
      </c>
    </row>
    <row r="6" spans="1:11" ht="12.75" customHeight="1" x14ac:dyDescent="0.2">
      <c r="A6" s="61" t="s">
        <v>56</v>
      </c>
      <c r="B6" s="156" t="s">
        <v>118</v>
      </c>
      <c r="C6" s="156"/>
      <c r="D6" s="156"/>
      <c r="E6" s="156"/>
      <c r="F6" s="156"/>
      <c r="G6" s="156"/>
      <c r="H6" s="156"/>
      <c r="I6" s="63"/>
      <c r="J6" s="63"/>
      <c r="K6" s="63">
        <f>SUM(I6:J6)</f>
        <v>0</v>
      </c>
    </row>
    <row r="7" spans="1:11" ht="12.75" customHeight="1" x14ac:dyDescent="0.2">
      <c r="A7" s="61" t="s">
        <v>56</v>
      </c>
      <c r="B7" s="156" t="s">
        <v>54</v>
      </c>
      <c r="C7" s="156"/>
      <c r="D7" s="156"/>
      <c r="E7" s="156"/>
      <c r="F7" s="156"/>
      <c r="G7" s="156"/>
      <c r="H7" s="156"/>
      <c r="I7" s="63"/>
      <c r="J7" s="63"/>
      <c r="K7" s="63">
        <f>SUM(I7:J7)</f>
        <v>0</v>
      </c>
    </row>
    <row r="8" spans="1:11" ht="12.75" customHeight="1" x14ac:dyDescent="0.2">
      <c r="A8" s="61" t="s">
        <v>56</v>
      </c>
      <c r="B8" s="156" t="s">
        <v>137</v>
      </c>
      <c r="C8" s="156"/>
      <c r="D8" s="156"/>
      <c r="E8" s="156"/>
      <c r="F8" s="156"/>
      <c r="G8" s="156"/>
      <c r="H8" s="156"/>
      <c r="I8" s="63"/>
      <c r="J8" s="63"/>
      <c r="K8" s="63">
        <f>SUM(I8:J8)</f>
        <v>0</v>
      </c>
    </row>
    <row r="9" spans="1:11" ht="12.75" customHeight="1" x14ac:dyDescent="0.2">
      <c r="A9" s="61" t="s">
        <v>56</v>
      </c>
      <c r="B9" s="156" t="s">
        <v>119</v>
      </c>
      <c r="C9" s="156"/>
      <c r="D9" s="156"/>
      <c r="E9" s="156"/>
      <c r="F9" s="156"/>
      <c r="G9" s="156"/>
      <c r="H9" s="156"/>
      <c r="I9" s="63"/>
      <c r="J9" s="63"/>
      <c r="K9" s="63">
        <f>SUM(I9:J9)</f>
        <v>0</v>
      </c>
    </row>
    <row r="11" spans="1:11" x14ac:dyDescent="0.2">
      <c r="A11" s="61" t="s">
        <v>56</v>
      </c>
      <c r="B11" s="157" t="str">
        <f>"The following data are for CDS/AAUP-defined full-time Fall "&amp;NoPrint!$E$1&amp;" faculty only."</f>
        <v>The following data are for CDS/AAUP-defined full-time Fall 2019 faculty only.</v>
      </c>
      <c r="C11" s="158"/>
      <c r="D11" s="158"/>
      <c r="E11" s="158"/>
      <c r="F11" s="158"/>
      <c r="G11" s="158"/>
      <c r="H11" s="158"/>
      <c r="I11" s="158"/>
      <c r="J11" s="158"/>
      <c r="K11" s="158"/>
    </row>
    <row r="12" spans="1:11" ht="25.5" customHeight="1" x14ac:dyDescent="0.2">
      <c r="B12" s="153"/>
      <c r="C12" s="153"/>
      <c r="D12" s="153"/>
      <c r="E12" s="64" t="s">
        <v>2</v>
      </c>
      <c r="F12" s="64" t="s">
        <v>120</v>
      </c>
      <c r="G12" s="69" t="s">
        <v>138</v>
      </c>
      <c r="H12" s="64" t="s">
        <v>121</v>
      </c>
      <c r="I12" s="65"/>
      <c r="J12" s="65"/>
      <c r="K12" s="65"/>
    </row>
    <row r="13" spans="1:11" x14ac:dyDescent="0.2">
      <c r="A13" s="61" t="s">
        <v>56</v>
      </c>
      <c r="B13" s="148" t="s">
        <v>122</v>
      </c>
      <c r="C13" s="148"/>
      <c r="D13" s="148"/>
      <c r="E13" s="66"/>
      <c r="F13" s="66"/>
      <c r="G13" s="66"/>
      <c r="H13" s="67"/>
      <c r="I13" s="68"/>
      <c r="J13" s="68"/>
      <c r="K13" s="68"/>
    </row>
    <row r="14" spans="1:11" x14ac:dyDescent="0.2">
      <c r="A14" s="61" t="s">
        <v>56</v>
      </c>
      <c r="B14" s="148" t="s">
        <v>123</v>
      </c>
      <c r="C14" s="148"/>
      <c r="D14" s="148"/>
      <c r="E14" s="66"/>
      <c r="F14" s="66"/>
      <c r="G14" s="66"/>
      <c r="H14" s="67"/>
      <c r="I14" s="68"/>
      <c r="J14" s="68"/>
      <c r="K14" s="68"/>
    </row>
    <row r="15" spans="1:11" x14ac:dyDescent="0.2">
      <c r="A15" s="61" t="s">
        <v>56</v>
      </c>
      <c r="B15" s="148" t="s">
        <v>124</v>
      </c>
      <c r="C15" s="148"/>
      <c r="D15" s="148"/>
      <c r="E15" s="66"/>
      <c r="F15" s="66"/>
      <c r="G15" s="66"/>
      <c r="H15" s="67"/>
      <c r="I15" s="68"/>
      <c r="J15" s="68"/>
      <c r="K15" s="68"/>
    </row>
    <row r="16" spans="1:11" x14ac:dyDescent="0.2">
      <c r="A16" s="61" t="s">
        <v>56</v>
      </c>
      <c r="B16" s="148" t="s">
        <v>125</v>
      </c>
      <c r="C16" s="148"/>
      <c r="D16" s="148"/>
      <c r="E16" s="66"/>
      <c r="F16" s="66"/>
      <c r="G16" s="66"/>
      <c r="H16" s="67"/>
      <c r="I16" s="68"/>
      <c r="J16" s="68"/>
      <c r="K16" s="68"/>
    </row>
    <row r="17" spans="1:11" x14ac:dyDescent="0.2">
      <c r="A17" s="61" t="s">
        <v>56</v>
      </c>
      <c r="B17" s="148" t="s">
        <v>126</v>
      </c>
      <c r="C17" s="148"/>
      <c r="D17" s="148"/>
      <c r="E17" s="66"/>
      <c r="F17" s="66"/>
      <c r="G17" s="66"/>
      <c r="H17" s="67"/>
      <c r="I17" s="68"/>
      <c r="J17" s="68"/>
      <c r="K17" s="68"/>
    </row>
    <row r="18" spans="1:11" x14ac:dyDescent="0.2">
      <c r="A18" s="61" t="s">
        <v>56</v>
      </c>
      <c r="B18" s="148" t="s">
        <v>127</v>
      </c>
      <c r="C18" s="148"/>
      <c r="D18" s="148"/>
      <c r="E18" s="66"/>
      <c r="F18" s="66"/>
      <c r="G18" s="66"/>
      <c r="H18" s="67"/>
      <c r="I18" s="68"/>
      <c r="J18" s="68"/>
      <c r="K18" s="68"/>
    </row>
    <row r="20" spans="1:11" ht="15.75" x14ac:dyDescent="0.25">
      <c r="B20" s="160" t="s">
        <v>60</v>
      </c>
      <c r="C20" s="160"/>
      <c r="D20" s="160"/>
      <c r="E20" s="160"/>
      <c r="F20" s="160"/>
      <c r="G20" s="160"/>
      <c r="H20" s="160"/>
      <c r="I20" s="160"/>
      <c r="J20" s="160"/>
      <c r="K20" s="160"/>
    </row>
    <row r="21" spans="1:11" ht="38.25" customHeight="1" x14ac:dyDescent="0.2">
      <c r="A21" s="60" t="s">
        <v>57</v>
      </c>
      <c r="B21" s="151" t="str">
        <f>"Faculty Compensation information should be obtained from the annual AAUP Faculty Salary Survey.  Data are current as of Fall "&amp;NoPrint!$E$1&amp;" and will be published here when the AAUP Annual Statistical Report is made public in 04/"&amp;NoPrint!$E$1+1&amp;"."</f>
        <v>Faculty Compensation information should be obtained from the annual AAUP Faculty Salary Survey.  Data are current as of Fall 2019 and will be published here when the AAUP Annual Statistical Report is made public in 04/2020.</v>
      </c>
      <c r="C21" s="151"/>
      <c r="D21" s="151"/>
      <c r="E21" s="151"/>
      <c r="F21" s="151"/>
      <c r="G21" s="151"/>
      <c r="H21" s="151"/>
      <c r="I21" s="151"/>
      <c r="J21" s="151"/>
      <c r="K21" s="151"/>
    </row>
    <row r="22" spans="1:11" ht="63.75" customHeight="1" x14ac:dyDescent="0.2">
      <c r="B22" s="152" t="s">
        <v>156</v>
      </c>
      <c r="C22" s="152"/>
      <c r="D22" s="152"/>
      <c r="E22" s="152"/>
      <c r="F22" s="152"/>
      <c r="G22" s="152"/>
      <c r="H22" s="152"/>
      <c r="I22" s="152"/>
      <c r="J22" s="152"/>
      <c r="K22" s="152"/>
    </row>
    <row r="23" spans="1:11" ht="25.5" customHeight="1" x14ac:dyDescent="0.2">
      <c r="B23" s="153"/>
      <c r="C23" s="153"/>
      <c r="D23" s="153"/>
      <c r="E23" s="64" t="s">
        <v>58</v>
      </c>
      <c r="F23" s="154" t="s">
        <v>149</v>
      </c>
      <c r="G23" s="155"/>
    </row>
    <row r="24" spans="1:11" ht="12.75" customHeight="1" x14ac:dyDescent="0.2">
      <c r="A24" s="60" t="s">
        <v>57</v>
      </c>
      <c r="B24" s="162" t="s">
        <v>150</v>
      </c>
      <c r="C24" s="162"/>
      <c r="D24" s="162"/>
      <c r="E24" s="70"/>
      <c r="F24" s="150"/>
      <c r="G24" s="150"/>
    </row>
    <row r="25" spans="1:11" ht="12.75" customHeight="1" x14ac:dyDescent="0.2">
      <c r="A25" s="60" t="s">
        <v>57</v>
      </c>
      <c r="B25" s="149" t="s">
        <v>151</v>
      </c>
      <c r="C25" s="149"/>
      <c r="D25" s="149"/>
      <c r="E25" s="71"/>
      <c r="F25" s="150"/>
      <c r="G25" s="150"/>
    </row>
    <row r="26" spans="1:11" ht="12.75" customHeight="1" x14ac:dyDescent="0.2">
      <c r="A26" s="60" t="s">
        <v>57</v>
      </c>
      <c r="B26" s="149" t="s">
        <v>152</v>
      </c>
      <c r="C26" s="149"/>
      <c r="D26" s="149"/>
      <c r="E26" s="71"/>
      <c r="F26" s="150"/>
      <c r="G26" s="150"/>
    </row>
    <row r="27" spans="1:11" ht="12.75" customHeight="1" x14ac:dyDescent="0.2">
      <c r="A27" s="60" t="s">
        <v>57</v>
      </c>
      <c r="B27" s="149" t="s">
        <v>153</v>
      </c>
      <c r="C27" s="149"/>
      <c r="D27" s="149"/>
      <c r="E27" s="71"/>
      <c r="F27" s="150"/>
      <c r="G27" s="150"/>
    </row>
    <row r="28" spans="1:11" ht="12.75" customHeight="1" x14ac:dyDescent="0.2">
      <c r="A28" s="60" t="s">
        <v>57</v>
      </c>
      <c r="B28" s="149" t="s">
        <v>154</v>
      </c>
      <c r="C28" s="149"/>
      <c r="D28" s="149"/>
      <c r="E28" s="71"/>
      <c r="F28" s="150"/>
      <c r="G28" s="150"/>
    </row>
    <row r="29" spans="1:11" ht="12.75" customHeight="1" x14ac:dyDescent="0.2">
      <c r="A29" s="60" t="s">
        <v>57</v>
      </c>
      <c r="B29" s="149" t="s">
        <v>155</v>
      </c>
      <c r="C29" s="149"/>
      <c r="D29" s="149"/>
      <c r="E29" s="71"/>
      <c r="F29" s="150"/>
      <c r="G29" s="150"/>
    </row>
  </sheetData>
  <mergeCells count="33">
    <mergeCell ref="B20:K20"/>
    <mergeCell ref="B28:D28"/>
    <mergeCell ref="F28:G28"/>
    <mergeCell ref="B29:D29"/>
    <mergeCell ref="F29:G29"/>
    <mergeCell ref="B24:D24"/>
    <mergeCell ref="F24:G24"/>
    <mergeCell ref="A1:K1"/>
    <mergeCell ref="B3:K3"/>
    <mergeCell ref="B4:K4"/>
    <mergeCell ref="B5:H5"/>
    <mergeCell ref="B6:H6"/>
    <mergeCell ref="B7:H7"/>
    <mergeCell ref="B8:H8"/>
    <mergeCell ref="B9:H9"/>
    <mergeCell ref="B11:K11"/>
    <mergeCell ref="B12:D12"/>
    <mergeCell ref="B13:D13"/>
    <mergeCell ref="B27:D27"/>
    <mergeCell ref="F27:G27"/>
    <mergeCell ref="B25:D25"/>
    <mergeCell ref="F25:G25"/>
    <mergeCell ref="B26:D26"/>
    <mergeCell ref="F26:G26"/>
    <mergeCell ref="B21:K21"/>
    <mergeCell ref="B22:K22"/>
    <mergeCell ref="B23:D23"/>
    <mergeCell ref="F23:G23"/>
    <mergeCell ref="B14:D14"/>
    <mergeCell ref="B15:D15"/>
    <mergeCell ref="B16:D16"/>
    <mergeCell ref="B17:D17"/>
    <mergeCell ref="B18:D18"/>
  </mergeCells>
  <pageMargins left="0.75" right="0.75" top="1" bottom="1" header="0.5" footer="0.5"/>
  <pageSetup fitToHeight="0" orientation="portrait" r:id="rId1"/>
  <headerFooter alignWithMargins="0">
    <oddHeader>&amp;CSupplemental 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9"/>
  <sheetViews>
    <sheetView showRuler="0" zoomScaleNormal="100" workbookViewId="0">
      <selection sqref="A1:F1"/>
    </sheetView>
  </sheetViews>
  <sheetFormatPr defaultColWidth="9.140625" defaultRowHeight="12.75" x14ac:dyDescent="0.2"/>
  <cols>
    <col min="1" max="1" width="4.7109375" style="26" customWidth="1"/>
    <col min="2" max="2" width="2.5703125" style="27" customWidth="1"/>
    <col min="3" max="3" width="41" style="27" customWidth="1"/>
    <col min="4" max="6" width="14.28515625" style="27" customWidth="1"/>
    <col min="7" max="16384" width="9.140625" style="27"/>
  </cols>
  <sheetData>
    <row r="1" spans="1:6" ht="18" x14ac:dyDescent="0.2">
      <c r="A1" s="93" t="s">
        <v>59</v>
      </c>
      <c r="B1" s="93"/>
      <c r="C1" s="93"/>
      <c r="D1" s="93"/>
      <c r="E1" s="93"/>
      <c r="F1" s="93"/>
    </row>
    <row r="3" spans="1:6" ht="15.75" x14ac:dyDescent="0.2">
      <c r="B3" s="142" t="s">
        <v>62</v>
      </c>
      <c r="C3" s="142"/>
      <c r="D3" s="142"/>
      <c r="E3" s="142"/>
      <c r="F3" s="142"/>
    </row>
    <row r="4" spans="1:6" ht="25.5" customHeight="1" x14ac:dyDescent="0.2">
      <c r="A4" s="28" t="s">
        <v>63</v>
      </c>
      <c r="B4" s="168" t="str">
        <f>"Alumni participation information should be obtained from the Voluntary Support of Education (VSE) Survey, Section 4a. Current-year data will be available in 12/"&amp;NoPrint!$E$1&amp;"."</f>
        <v>Alumni participation information should be obtained from the Voluntary Support of Education (VSE) Survey, Section 4a. Current-year data will be available in 12/2019.</v>
      </c>
      <c r="C4" s="168"/>
      <c r="D4" s="168"/>
      <c r="E4" s="169"/>
      <c r="F4" s="169"/>
    </row>
    <row r="5" spans="1:6" ht="25.5" customHeight="1" x14ac:dyDescent="0.2">
      <c r="A5" s="28" t="s">
        <v>63</v>
      </c>
      <c r="B5" s="167" t="s">
        <v>64</v>
      </c>
      <c r="C5" s="167"/>
      <c r="D5" s="167"/>
      <c r="E5" s="167"/>
      <c r="F5" s="167"/>
    </row>
    <row r="6" spans="1:6" x14ac:dyDescent="0.2">
      <c r="B6" s="165"/>
      <c r="C6" s="166"/>
      <c r="D6" s="41" t="str">
        <f>"FY "&amp;NoPrint!$E$1-1</f>
        <v>FY 2018</v>
      </c>
      <c r="E6" s="41" t="str">
        <f>"FY "&amp;NoPrint!$E$1</f>
        <v>FY 2019</v>
      </c>
    </row>
    <row r="7" spans="1:6" ht="12.75" customHeight="1" x14ac:dyDescent="0.2">
      <c r="A7" s="28" t="s">
        <v>63</v>
      </c>
      <c r="B7" s="170" t="s">
        <v>65</v>
      </c>
      <c r="C7" s="171"/>
      <c r="D7" s="42"/>
      <c r="E7" s="44"/>
    </row>
    <row r="8" spans="1:6" ht="12.75" customHeight="1" x14ac:dyDescent="0.2">
      <c r="A8" s="28" t="s">
        <v>63</v>
      </c>
      <c r="B8" s="163" t="s">
        <v>66</v>
      </c>
      <c r="C8" s="164"/>
      <c r="D8" s="43"/>
      <c r="E8" s="44"/>
    </row>
    <row r="9" spans="1:6" ht="12.75" customHeight="1" x14ac:dyDescent="0.2">
      <c r="A9" s="28" t="s">
        <v>63</v>
      </c>
      <c r="B9" s="163" t="s">
        <v>67</v>
      </c>
      <c r="C9" s="164"/>
      <c r="D9" s="43"/>
      <c r="E9" s="44"/>
    </row>
  </sheetData>
  <mergeCells count="8">
    <mergeCell ref="B9:C9"/>
    <mergeCell ref="B6:C6"/>
    <mergeCell ref="B5:F5"/>
    <mergeCell ref="A1:F1"/>
    <mergeCell ref="B4:F4"/>
    <mergeCell ref="B3:F3"/>
    <mergeCell ref="B7:C7"/>
    <mergeCell ref="B8:C8"/>
  </mergeCells>
  <pageMargins left="0.75" right="0.75" top="1" bottom="1" header="0.5" footer="0.5"/>
  <pageSetup scale="99" fitToHeight="0" orientation="portrait" r:id="rId1"/>
  <headerFooter alignWithMargins="0">
    <oddHeader>&amp;CSupplemental Common Data Set 2019-2020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NoPrint</vt:lpstr>
      <vt:lpstr>CDS-Bs</vt:lpstr>
      <vt:lpstr>CDS-Cs</vt:lpstr>
      <vt:lpstr>CDS-Fs</vt:lpstr>
      <vt:lpstr>CDS-Hs</vt:lpstr>
      <vt:lpstr>CDS-Is</vt:lpstr>
      <vt:lpstr>CDS-Ks</vt:lpstr>
    </vt:vector>
  </TitlesOfParts>
  <Company>Lafayette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Supplemental Common Data Set</dc:title>
  <dc:creator>Simon T. Tonev</dc:creator>
  <cp:lastModifiedBy>Simon Tonev</cp:lastModifiedBy>
  <cp:lastPrinted>2017-05-23T14:50:58Z</cp:lastPrinted>
  <dcterms:created xsi:type="dcterms:W3CDTF">2001-06-11T17:38:48Z</dcterms:created>
  <dcterms:modified xsi:type="dcterms:W3CDTF">2020-04-15T20:50:21Z</dcterms:modified>
</cp:coreProperties>
</file>